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Norma Celis\Documents\OCI\PUBLICAR\"/>
    </mc:Choice>
  </mc:AlternateContent>
  <xr:revisionPtr revIDLastSave="0" documentId="8_{06423FF9-69D3-488D-B03A-70A65DB6AFE8}" xr6:coauthVersionLast="45" xr6:coauthVersionMax="45" xr10:uidLastSave="{00000000-0000-0000-0000-000000000000}"/>
  <bookViews>
    <workbookView xWindow="-110" yWindow="-110" windowWidth="19420" windowHeight="10420" xr2:uid="{00000000-000D-0000-FFFF-FFFF00000000}"/>
  </bookViews>
  <sheets>
    <sheet name="SEGUIMIENTO Nº 2 PMA" sheetId="1" r:id="rId1"/>
    <sheet name="CALIFICACION AVANCES OCI" sheetId="5" r:id="rId2"/>
    <sheet name="Instructivo PMA" sheetId="4" r:id="rId3"/>
  </sheets>
  <definedNames>
    <definedName name="_xlnm.Print_Titles" localSheetId="0">'SEGUIMIENTO Nº 2 PMA'!$8:$10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1" l="1"/>
  <c r="M33" i="5" l="1"/>
  <c r="O33" i="5"/>
  <c r="N24" i="5"/>
  <c r="L24" i="5"/>
  <c r="J24" i="5"/>
  <c r="N20" i="5"/>
  <c r="J20" i="5"/>
  <c r="I17" i="5"/>
  <c r="P17" i="5" s="1"/>
  <c r="J17" i="5"/>
  <c r="N11" i="5"/>
  <c r="N33" i="5" s="1"/>
  <c r="L11" i="5"/>
  <c r="J11" i="5"/>
  <c r="I11" i="5"/>
  <c r="P11" i="5" s="1"/>
  <c r="I6" i="5"/>
  <c r="P6" i="5" s="1"/>
  <c r="I33" i="5" l="1"/>
  <c r="P33" i="5" s="1"/>
  <c r="J33" i="5"/>
  <c r="L17" i="5"/>
  <c r="L33" i="5" s="1"/>
  <c r="H17" i="5"/>
  <c r="H11" i="5"/>
  <c r="H6" i="5"/>
  <c r="H33" i="5" l="1"/>
  <c r="K33" i="5"/>
  <c r="L12" i="1"/>
  <c r="F40" i="1" s="1"/>
  <c r="L13" i="1"/>
  <c r="L14" i="1"/>
  <c r="L15" i="1"/>
  <c r="F39" i="1"/>
  <c r="L16" i="1"/>
  <c r="L17" i="1"/>
  <c r="L18" i="1"/>
  <c r="L19" i="1"/>
  <c r="L20" i="1"/>
  <c r="L21" i="1"/>
  <c r="L22" i="1"/>
  <c r="L23" i="1"/>
  <c r="L24" i="1"/>
  <c r="L25" i="1"/>
  <c r="L26" i="1"/>
  <c r="L27" i="1"/>
  <c r="L28" i="1"/>
  <c r="L29" i="1"/>
  <c r="L30" i="1"/>
  <c r="L31" i="1"/>
  <c r="L32" i="1"/>
  <c r="L33" i="1"/>
  <c r="L34" i="1"/>
  <c r="L35" i="1"/>
  <c r="L36" i="1"/>
  <c r="L37" i="1"/>
  <c r="F47" i="1" s="1"/>
  <c r="L38" i="1"/>
  <c r="F48" i="1" s="1"/>
  <c r="I18" i="1"/>
  <c r="I28" i="1"/>
  <c r="I27" i="1"/>
  <c r="I16" i="1"/>
  <c r="I17" i="1"/>
  <c r="I32" i="1" l="1"/>
  <c r="I29" i="1" l="1"/>
  <c r="I22" i="1"/>
  <c r="I20" i="1"/>
  <c r="I13" i="1" l="1"/>
  <c r="I26" i="1" l="1"/>
  <c r="I11" i="1"/>
  <c r="I12" i="1"/>
  <c r="I14" i="1"/>
  <c r="I21" i="1"/>
  <c r="I38" i="1" l="1"/>
  <c r="I24" i="1" l="1"/>
  <c r="I23" i="1"/>
  <c r="I36" i="1" l="1"/>
  <c r="I15" i="1" l="1"/>
  <c r="I19" i="1"/>
  <c r="I25" i="1"/>
  <c r="I30" i="1"/>
  <c r="I31" i="1"/>
  <c r="I33" i="1"/>
  <c r="I34" i="1"/>
  <c r="I35" i="1"/>
  <c r="I37" i="1"/>
  <c r="F46" i="1" l="1"/>
  <c r="F45" i="1"/>
  <c r="F44" i="1"/>
  <c r="F43" i="1"/>
  <c r="F42" i="1"/>
  <c r="F41" i="1"/>
  <c r="E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Cielo del Socorro Castilla Pallares</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 ref="K11" authorId="2" shapeId="0" xr:uid="{00000000-0006-0000-0000-000004000000}">
      <text>
        <r>
          <rPr>
            <b/>
            <sz val="9"/>
            <color indexed="81"/>
            <rFont val="Tahoma"/>
            <family val="2"/>
          </rPr>
          <t>Cielo del Socorro Castilla Pallares:</t>
        </r>
        <r>
          <rPr>
            <sz val="9"/>
            <color indexed="81"/>
            <rFont val="Tahoma"/>
            <family val="2"/>
          </rPr>
          <t xml:space="preserve">
DOCUMENTO DE ANALISIS QUE IDENTIFIQUE LOS CONTENIDOS DE LA POLITICA, DIRIGIDO A LA SGRAL</t>
        </r>
      </text>
    </comment>
  </commentList>
</comments>
</file>

<file path=xl/sharedStrings.xml><?xml version="1.0" encoding="utf-8"?>
<sst xmlns="http://schemas.openxmlformats.org/spreadsheetml/2006/main" count="296" uniqueCount="184">
  <si>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</si>
  <si>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</si>
  <si>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</si>
  <si>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</si>
  <si>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</si>
  <si>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</si>
  <si>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</si>
  <si>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</si>
  <si>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</si>
  <si>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</si>
  <si>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</si>
  <si>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</si>
  <si>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</si>
  <si>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</si>
  <si>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</si>
  <si>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</si>
  <si>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</si>
  <si>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</si>
  <si>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</si>
  <si>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</si>
  <si>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</si>
  <si>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</si>
  <si>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</si>
  <si>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AVANCE DEL PLAN DE CUMPLIMIENTO (ACCIONES)</t>
  </si>
  <si>
    <t>Acción 1</t>
  </si>
  <si>
    <t>Acción 2</t>
  </si>
  <si>
    <t>Acción 3</t>
  </si>
  <si>
    <t>Acción 4</t>
  </si>
  <si>
    <t>Acción 5</t>
  </si>
  <si>
    <t>Acción 6</t>
  </si>
  <si>
    <t xml:space="preserve">Accion 7 </t>
  </si>
  <si>
    <t>Acción 8</t>
  </si>
  <si>
    <t>Acción 9</t>
  </si>
  <si>
    <t>Acción 10</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</si>
  <si>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</si>
  <si>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</si>
  <si>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</si>
  <si>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</si>
  <si>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</si>
  <si>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</si>
  <si>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</si>
  <si>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</si>
  <si>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</si>
  <si>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</si>
  <si>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</si>
  <si>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</si>
  <si>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</si>
  <si>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ACCION 1</t>
  </si>
  <si>
    <t>ACCION 3</t>
  </si>
  <si>
    <t>ACCION 5</t>
  </si>
  <si>
    <t>Establecer  el / los objetivos según el número de acciones que permitan subsanar el hallazgo</t>
  </si>
  <si>
    <t>No. TAREA</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</si>
  <si>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</si>
  <si>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</si>
  <si>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</si>
  <si>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</si>
  <si>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</si>
  <si>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</si>
  <si>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</si>
  <si>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</si>
  <si>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</si>
  <si>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</si>
  <si>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</si>
  <si>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</si>
  <si>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</si>
  <si>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</si>
  <si>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</si>
  <si>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</si>
  <si>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</si>
  <si>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</si>
  <si>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</si>
  <si>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</si>
  <si>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</si>
  <si>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</si>
  <si>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</si>
  <si>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M4</t>
  </si>
  <si>
    <t xml:space="preserve">Autocalculado, el cual promedia las cifras establecidas en la columna J. </t>
  </si>
  <si>
    <t xml:space="preserve">Observaciones que se deben tener en cuenta en el momento del diligenciamiento del formtao: 
*No Eliminar o insertar columnas.
*Al eliminar o insertar filas se debe verificar las formulas de la Columna J y las filas de la 33 a 44  (estas pueden variar de acuerdo al numero de actividades programadas en el PMA)
* Es indispensable verificar que en el formato se encuentre calculado el procentaje de avance del total de las actividades, columna e - fila 44 (esta puede variar de acuerdo al numero de actividades progrmadas en el PMA) </t>
  </si>
  <si>
    <t>Elaborar política de Gestión Documental</t>
  </si>
  <si>
    <t>INSTITUTO NACIONAL DE SALUD</t>
  </si>
  <si>
    <t xml:space="preserve">MARTHA LUCIA OSPINA MARTINEZ </t>
  </si>
  <si>
    <t>ANDREA CAROLINA BOTÓN SÁENZ</t>
  </si>
  <si>
    <t>COORDINADORA GRUPO GESTIÓN DOCUMENTAL</t>
  </si>
  <si>
    <t>899999403-4</t>
  </si>
  <si>
    <t>Establecer lineamientos generales e indicaciones acorde a la normatividad y sus procesos archivísticos que permitan conservar y custudiar la memoria del INS</t>
  </si>
  <si>
    <t>Entrega de Politica al Despacho Secretaría General</t>
  </si>
  <si>
    <t xml:space="preserve">Elaborar TVD </t>
  </si>
  <si>
    <t>Elaborar cuadro de clasificación Documental CCD</t>
  </si>
  <si>
    <t>M5</t>
  </si>
  <si>
    <t>Revisar actos administrativos para evaluar estructura orgánica con el historiador</t>
  </si>
  <si>
    <t>Acta de aprobación por el CIGD</t>
  </si>
  <si>
    <t>Documento en borrador para elaboración de PMA</t>
  </si>
  <si>
    <t xml:space="preserve">Publicar política en la página del INS </t>
  </si>
  <si>
    <t>Concientizar a la comunidad del INS sobre el uso de la TRD´s 2010 y 2016, según corresponda</t>
  </si>
  <si>
    <t xml:space="preserve">Realizar proceso de valoración documental por el historiador </t>
  </si>
  <si>
    <t>Informe (Borrador)</t>
  </si>
  <si>
    <t xml:space="preserve">Realizar inventario de la documentación clasificada </t>
  </si>
  <si>
    <t>Infografias, tips, listado de asistencia</t>
  </si>
  <si>
    <t>Realizar campañas de sensibilización sobre el uso y de las TRD.</t>
  </si>
  <si>
    <t xml:space="preserve">Estandarizar el uso de las TRD para transferencias documentales primarias </t>
  </si>
  <si>
    <t>Socializar política a la comunidad del INS</t>
  </si>
  <si>
    <t>Diagnóstico SIC</t>
  </si>
  <si>
    <t>Elaborar Tablas de Valoración Documental-TVD</t>
  </si>
  <si>
    <t>Entregar Tablas de Valoración Documenta-TVD al AGN</t>
  </si>
  <si>
    <t xml:space="preserve">Normalizar el uso de las TRD </t>
  </si>
  <si>
    <t>ACCION 2</t>
  </si>
  <si>
    <r>
      <t>Dar cumplimiento al articulo al Acuerdo 06 de 2014 "</t>
    </r>
    <r>
      <rPr>
        <i/>
        <sz val="10"/>
        <rFont val="Arial"/>
        <family val="2"/>
      </rPr>
      <t>Por medio del cual se desarrollan los artículos 46, 47 y 48 del Título XI "Conservación de Documentos" de la Ley 594 de 2000"</t>
    </r>
    <r>
      <rPr>
        <sz val="10"/>
        <rFont val="Arial"/>
        <family val="2"/>
      </rPr>
      <t xml:space="preserve">
 </t>
    </r>
  </si>
  <si>
    <r>
      <t xml:space="preserve">Elaborar política acorde a lineamientos exigidos en el articulo 2.8.2.5.6 del Decreto 1080 de 2015 </t>
    </r>
    <r>
      <rPr>
        <i/>
        <sz val="10"/>
        <rFont val="Arial"/>
        <family val="2"/>
      </rPr>
      <t>"Componentes de la Política de Gestión Documental"</t>
    </r>
  </si>
  <si>
    <t>Presentar política ante el CIGD para aprobación</t>
  </si>
  <si>
    <t>Socializar a los funcionarios los tiempos de respuesta de las comunicaciones recibidas</t>
  </si>
  <si>
    <t>Elaborar diagnóstico teniendo como base los lineamientos establecidos en el Capitulo I del Acuerdo 06 de 2014</t>
  </si>
  <si>
    <t>M6</t>
  </si>
  <si>
    <t>M7</t>
  </si>
  <si>
    <t>M8</t>
  </si>
  <si>
    <t>ACCIÓN 4</t>
  </si>
  <si>
    <t>Presentar Tablas de Valoración Documental-TVD ante el CIGD</t>
  </si>
  <si>
    <t>Infografias, Correo electrónico</t>
  </si>
  <si>
    <t>Soportes de actividades</t>
  </si>
  <si>
    <t>Infografia</t>
  </si>
  <si>
    <t>Clasificar Fondo Documental Acumulado</t>
  </si>
  <si>
    <t>Publicación en página</t>
  </si>
  <si>
    <t>Lista de asistencia, evaluación                       Tips e infografia</t>
  </si>
  <si>
    <t>Expedientes conformados de acuerdo con las TRD</t>
  </si>
  <si>
    <t>FUID  diligenciado sobre archivos de gestión y transferencias primarias</t>
  </si>
  <si>
    <t>Verificar en cada dependencia si existe documentación para eliminar cumpliendo con los tiempos de retención en las TRD</t>
  </si>
  <si>
    <t>Acta de eliminación, oficio de entrega, FUID diligenciado</t>
  </si>
  <si>
    <t>Informe y registro fotográfico</t>
  </si>
  <si>
    <t xml:space="preserve">Informe </t>
  </si>
  <si>
    <t>Informe y CCD</t>
  </si>
  <si>
    <t>Propuesta TVD e Informe</t>
  </si>
  <si>
    <t xml:space="preserve">Contar con TVD acordes a la documentación ubicada en el Fondo Documental Acumulado  </t>
  </si>
  <si>
    <t>Coordinadora Grupo Gestión Documental - Personal de Apoyo</t>
  </si>
  <si>
    <t>Coordinadora Grupo Atención al Ciudadano - Personal de Apoyo</t>
  </si>
  <si>
    <t>Documento radicado en AGN</t>
  </si>
  <si>
    <t>Realizar acciones que permitan la apropiacion por los funcionarios, como único uno canal para remisión de peticiones</t>
  </si>
  <si>
    <r>
      <t>Dar cumplimiento al articulo 13 del Acuerdo 060 de 2001 "</t>
    </r>
    <r>
      <rPr>
        <i/>
        <sz val="10"/>
        <rFont val="Arial"/>
        <family val="2"/>
      </rPr>
      <t>Por el cual se establecen pautas para la administración de las comunicaciones oficiales en las Entidades Públicas y las Privadas que cumplen funciones públicas</t>
    </r>
    <r>
      <rPr>
        <sz val="10"/>
        <rFont val="Arial"/>
        <family val="2"/>
      </rPr>
      <t xml:space="preserve">" </t>
    </r>
  </si>
  <si>
    <t>Socializar el uso del corrreo correspondencia a traves del INS COMUNICACIONES</t>
  </si>
  <si>
    <t>Informe</t>
  </si>
  <si>
    <t>Hacer seguimiento del diligenciamiento del FUID sobre archivos de gestión y transferencias primarias</t>
  </si>
  <si>
    <t>Jueves 22 Noviembre 2018. Acta No. 7</t>
  </si>
  <si>
    <t>Revisar guia de diligenciamiento sobre Politicas de Gestión Doumental y PGD</t>
  </si>
  <si>
    <t>M9</t>
  </si>
  <si>
    <t>Informe,FUID y registro fotográfico</t>
  </si>
  <si>
    <t>Coordinadora Grupo Gestión Documental - Historiador</t>
  </si>
  <si>
    <t>Fortalecimiento de la Unidade de Correspondencia</t>
  </si>
  <si>
    <t>Fase I realizar valoración documental  - Historiador</t>
  </si>
  <si>
    <t>Hacer entrega de las TRD para convalidación por el ente rector-AGN, de acuerdo a los lineamientos exigidos en el art. 10 del acuerdo 004 de 2013.</t>
  </si>
  <si>
    <t>Revisar diagnóstico e informes existentes y unificar documentación.</t>
  </si>
  <si>
    <t>Elaborar planes y programas conforme al articulo 4,5 y 6 del Acuerdo 06 de 2014.</t>
  </si>
  <si>
    <t>Dar a conocer los planes y programas que integran el SIC</t>
  </si>
  <si>
    <t>Documento radicado con las              TRD</t>
  </si>
  <si>
    <t>Contar con el diagnóstico integral que permita evidenciar el estado actual de los archivos del INS</t>
  </si>
  <si>
    <t>Actualizar las TRD de acuerdo con lo dispuesto en el  art. 14 del acuerdo 004 de 2013.</t>
  </si>
  <si>
    <t>Documento técnico con los planes y programas del SIC</t>
  </si>
  <si>
    <t>MATRIZ EVALUACION AVANCES CUMPLIMIENTO PMA INS 2018-2020</t>
  </si>
  <si>
    <r>
      <t xml:space="preserve">Elaborar política acorde a lineamientos exigidos en el articulo 2.8.2.5.6 del Decreto 1080 de 2015 </t>
    </r>
    <r>
      <rPr>
        <i/>
        <sz val="10"/>
        <rFont val="Arial Narrow"/>
        <family val="2"/>
      </rPr>
      <t>"Componentes de la Política de Gestión Documental"</t>
    </r>
  </si>
  <si>
    <r>
      <t>Dar cumplimiento al articulo 13 del Acuerdo 060 de 2001 "</t>
    </r>
    <r>
      <rPr>
        <i/>
        <sz val="10"/>
        <rFont val="Arial Narrow"/>
        <family val="2"/>
      </rPr>
      <t>Por el cual se establecen pautas para la administración de las comunicaciones oficiales en las Entidades Públicas y las Privadas que cumplen funciones públicas</t>
    </r>
    <r>
      <rPr>
        <sz val="10"/>
        <rFont val="Arial Narrow"/>
        <family val="2"/>
      </rPr>
      <t xml:space="preserve">" </t>
    </r>
  </si>
  <si>
    <r>
      <t>Dar cumplimiento al articulo al Acuerdo 06 de 2014 "</t>
    </r>
    <r>
      <rPr>
        <i/>
        <sz val="10"/>
        <rFont val="Arial Narrow"/>
        <family val="2"/>
      </rPr>
      <t>Por medio del cual se desarrollan los artículos 46, 47 y 48 del Título XI "Conservación de Documentos" de la Ley 594 de 2000"</t>
    </r>
    <r>
      <rPr>
        <sz val="10"/>
        <rFont val="Arial Narrow"/>
        <family val="2"/>
      </rPr>
      <t xml:space="preserve">
 </t>
    </r>
  </si>
  <si>
    <t>CONVENCIONES CALIFICACION</t>
  </si>
  <si>
    <t>Cumplimiento de la tarea</t>
  </si>
  <si>
    <t>No cumplimiento de la tarea</t>
  </si>
  <si>
    <t>Cumplimiento parcial de la tarea</t>
  </si>
  <si>
    <t>-</t>
  </si>
  <si>
    <t>TAREAS</t>
  </si>
  <si>
    <t>EJECUCIÓN DE  TAREAS</t>
  </si>
  <si>
    <t>AVANCE % DE  TAREAS</t>
  </si>
  <si>
    <t>EVALUACION 
OCI</t>
  </si>
  <si>
    <t>FIN</t>
  </si>
  <si>
    <t>I SEM PROG</t>
  </si>
  <si>
    <t>II SEM 
EJE</t>
  </si>
  <si>
    <t>I SEM 
EJE</t>
  </si>
  <si>
    <t>II SEM PROG</t>
  </si>
  <si>
    <t>AVANCE % 
EJECUTADO</t>
  </si>
  <si>
    <t>PROMEDIO AVANCES PMA 2018-2020</t>
  </si>
  <si>
    <t xml:space="preserve">
Informe semestral de seguimiento a los avances del Plan de Mejoramiento Archivistico Nº 1
2019-05-31
% Avance de las tareas programadas con corte al 28 de mayo de 2019: 100%
Tarea 1: 30%
Tarea 2: 40% 
Tarea 3: 10%
Tarea 4: 10%  
Tarea 5: 10% </t>
  </si>
  <si>
    <t xml:space="preserve">Actividades terminadas en el primer semestre de 2019.
</t>
  </si>
  <si>
    <t>Informe semestral de seguimiento a los avances del Plan de Mejoramiento Archivistico Nº 2
2019-11-28
% Avance de las tareas programadas con corte al 28 de noviembre de 2019: 70%
Tarea 1: 35%
Tarea 2: 35%
Tarea 3: NP
NP: No programadas</t>
  </si>
  <si>
    <t>Informe semestral de seguimiento a los avances del Plan de Mejoramiento Archivistico Nº 2
2019-11-28
% Avance de las tareas programadas con corte al 28 de noviembre de 2019: 50%
Tarea 1: 15%
Tarea 2: 35%
Tarea 3: NP
Tarea 4: 0%
NP: No programadas</t>
  </si>
  <si>
    <t>Informe semestral de seguimiento a los avances del Plan de Mejoramiento Archivistico Nº 2
2019-11-28
% Avance de las tareas programadas con corte al 28 de noviembre de 2019: 18%
Tarea 1: 8%
Tarea 2: NP
Tarea 3: 10%
Tarea 4: NP
Tarea 5: NP
Tarea 6: NP
Tarea 7: NP
Tarea 8: NP
Tarea 9: NP
NP: No programadas</t>
  </si>
  <si>
    <r>
      <t>El hallazgo identificado para la vigencia 2018 es "</t>
    </r>
    <r>
      <rPr>
        <i/>
        <sz val="10"/>
        <color theme="1"/>
        <rFont val="Arial"/>
        <family val="2"/>
      </rPr>
      <t>A la fecha la entidad no cuenta con Tablas de Valoración Documental TVD, herramienta necesaria para la organización del fondo documental acumulado FDA. La entidad consecuente a lo anteriormente descrito y en atención al Acuerdo 02 de 2004, debe elaborar las TVD para la organización del fondo acumulado</t>
    </r>
    <r>
      <rPr>
        <sz val="10"/>
        <color theme="1"/>
        <rFont val="Arial"/>
        <family val="2"/>
      </rPr>
      <t xml:space="preserve">".
Para el periodo de seguimiento 29 de mayo al 28 de noviembre de 2019, se tiene programadas 2 actividades de las cuales la primera actividad presenta avances en su gestión y la segunda fue ejecutada. A continuación, se describe la gestión realizada por el responsable del PMA:
</t>
    </r>
    <r>
      <rPr>
        <b/>
        <i/>
        <sz val="10"/>
        <color theme="1"/>
        <rFont val="Arial"/>
        <family val="2"/>
      </rPr>
      <t>1) Clasificar Fondo Documental Acumulado (10%):</t>
    </r>
    <r>
      <rPr>
        <sz val="10"/>
        <color theme="1"/>
        <rFont val="Arial"/>
        <family val="2"/>
      </rPr>
      <t xml:space="preserve">  El Grupo de Gestión Documental, reporta informe que contiene la gestión realizada sobre las actividades requeridas para la clasificación del fondo documental acumulado. Se evidencia reporte de avances de la intervención de 1130 cajas de las cuales fueron clasificadas 1017 cajas (90%) de estas cajas 864 (85%) se encuentran inventariadas. Se evidencia cuadro con el inventario de fondo acumulado realizado.
</t>
    </r>
    <r>
      <rPr>
        <b/>
        <i/>
        <sz val="10"/>
        <color theme="1"/>
        <rFont val="Arial"/>
        <family val="2"/>
      </rPr>
      <t xml:space="preserve">2) Fase I realizar valoración documental - Historiador (10%):  </t>
    </r>
    <r>
      <rPr>
        <sz val="10"/>
        <color theme="1"/>
        <rFont val="Arial"/>
        <family val="2"/>
      </rPr>
      <t>Se evidencia informe de gestión con fecha del 18 de noviembre de 2019 el cual contiene resultado de la primera fase de valoración documental de los archivos almacenados en el Archivo Central con relación a la compilación de la información institucional. Entre las actividades realizadas se encuentran: Búsqueda preliminar de documentos del ente productor con el objeto de identificar y conocer las unidades administrativas que produjeron la información; Búsqueda y recuperación de manuales de funciones y procedimientos, estatutos y organigramas; Búsqueda de otras fuentes como testimonios, bases de datos, informes estadísticos y entrevistas a funcionarios de la entidad; Datos del archivo; Planta física; Conservación de la documentación. Así mismo, se evidencia la realización del proceso de recopilación de fuentes primarias y secundarias, la organización de la estructura orgánica de acuerdo a los periodos ubicados en el fondo acumulado del archivo central.
Es importante tener en cuenta que el fondo documental acumulado no es solo el que se encuentra en el archivo central, sino el que está en los archivos de gestión de las dependencias los cuales ya cumplieron con el vencimiento en las fechas de retención y no han sido transferidos. Se recomienda al responsable su revisión para la inclusión de los mismos durante el proceso de valoración documental.</t>
    </r>
  </si>
  <si>
    <r>
      <t>El hallazgo quedo definido en la vigencia 2018 como "</t>
    </r>
    <r>
      <rPr>
        <i/>
        <sz val="10"/>
        <color theme="1"/>
        <rFont val="Arial"/>
        <family val="2"/>
      </rPr>
      <t>Conforme a los requisitos de una ventanilla única de correspondencia establecido en el Acuerdo 060 de 2001, presuntamente incumple el articulo 13 respecto al control de comunicaciones oficiales por correo electrónico, ya que no todas las comunicaciones recibidas por las cuentas institucionales son controladas desde la ventanilla única, al no asignársele un numero consecutivo a todas que permita su trazabilidad</t>
    </r>
    <r>
      <rPr>
        <sz val="10"/>
        <color theme="1"/>
        <rFont val="Arial"/>
        <family val="2"/>
      </rPr>
      <t xml:space="preserve">".
Para el periodo de seguimiento 29 de mayo al 28 de noviembre de 2019, se tiene programada una actividad la cual fue ejecutada al 100%. A continuación, se describe la gestión realizada por el responsable del hallazgo:
</t>
    </r>
    <r>
      <rPr>
        <b/>
        <sz val="10"/>
        <color theme="1"/>
        <rFont val="Arial"/>
        <family val="2"/>
      </rPr>
      <t xml:space="preserve">1) </t>
    </r>
    <r>
      <rPr>
        <b/>
        <i/>
        <sz val="10"/>
        <color theme="1"/>
        <rFont val="Arial"/>
        <family val="2"/>
      </rPr>
      <t>Realizar acciones que permitan la apropiación por los funcionarios, como único uno canal para remisión de peticiones (35%):</t>
    </r>
    <r>
      <rPr>
        <sz val="10"/>
        <color theme="1"/>
        <rFont val="Arial"/>
        <family val="2"/>
      </rPr>
      <t xml:space="preserve"> Se evidencia informe de gestión con fecha del 20 de noviembre de 2019 con el resultado de las actividades realizadas por el Grupo de Atención al Ciudadano y Correspondencia sobre la apropiación de los servidores públicos a los canales para el manejo de la correspondencia del INS. 
Entre las actividades realizadas se evidencia: Capacitación realizada el día 26 de junio de 2019 con el tema “Manejo del aplicativo de comunicaciones oficiales SISDOC”, taller práctico realizado los días 11, 18, 20 y 25 de septiembre de 2019 con el tema “Manejo del sistema documental - Aplicativo SISDOC”, la remisión de correo electrónico por inscomunicaciones con fecha 13 de septiembre de 2019 con el asunto “socializamos las gestiones que se adelantan a través de los correos electrónicos contactenos@ins.gov.co y correspondencia@ins.gov.co”  y con fecha de 19 de noviembre de 2019 con el manejo de la semaforización del aplicativo SISDOC para la gestión de las comunicaciones oficiales recibidas. Se evidencia como soporte de las actividades realizadas registro de asistencia y correos electrónicos. </t>
    </r>
  </si>
  <si>
    <r>
      <t xml:space="preserve">El hallazgo identificado para la vigencia 2018 es "Se concluye que la entidad, presuntamente incumple las disposiciones del Acuerdo 06 de 2014 al no contar con un Sistema Integrado de Conservación debidamente elaborado y aprobado por el representante legal, el cual debe contener todos los planes y programas que garanticen los controles sistemáticos y periódicos de las condiciones ambientales, de infraestructura, de seguridad de la información, saneamiento, entre otros, con el fin de prevenir los deterioros y las situaciones de riesgo que se puedan presentar".
Para el periodo de seguimiento 29 de mayo al 28 de noviembre de 2019, se tiene programadas 3 actividades de las cuales se ejecutaron 2. A continuación, se describe la gestión realizada por el responsable del PMA:
</t>
    </r>
    <r>
      <rPr>
        <b/>
        <i/>
        <sz val="10"/>
        <color theme="1"/>
        <rFont val="Arial"/>
        <family val="2"/>
      </rPr>
      <t>1) Revisar diagnóstico e informes existentes y unificar documentación (15%):</t>
    </r>
    <r>
      <rPr>
        <sz val="10"/>
        <color theme="1"/>
        <rFont val="Arial"/>
        <family val="2"/>
      </rPr>
      <t xml:space="preserve">  Se evidencia informe de gestión con fecha del 18 de noviembre de 2019 con el resultado de las actividades realizadas por el Grupo de Gestión Documental sobre el estado de cada una de las acciones definidas para dar tratamiento al hallazgo identificado. Dentro del mismo se evidencia la actividad realizada sobre la consolidación de los documentos relacionados con el Sistema Integrado de Conservación para su correspondiente actualización. 
</t>
    </r>
    <r>
      <rPr>
        <b/>
        <i/>
        <sz val="10"/>
        <color theme="1"/>
        <rFont val="Arial"/>
        <family val="2"/>
      </rPr>
      <t>2) Elaborar diagnóstico teniendo como base los lineamientos establecidos en el Capítulo I del Acuerdo 06 de 2014 (35%):</t>
    </r>
    <r>
      <rPr>
        <sz val="10"/>
        <color theme="1"/>
        <rFont val="Arial"/>
        <family val="2"/>
      </rPr>
      <t xml:space="preserve"> Se evidencia elaboración de documento de fecha septiembre de 2019 con el resultado del diagnóstico realizado para evidenciar el estado actual de los archivos del INS, siguiendo los lineamientos establecidos en el documento “Pautas para diagnostico integral de archivos” del AGN. Esta actividad fue realizada para cada una de las dependencias del INS como son Dirección General y Oficinas, Secretaria General y grupos, las Direcciones Técnicas, Subdirecciones y Grupos durante los meses de mayo, junio y julio de 2019. Así mismo se evidencia la utilización de formatos para la recolección de información requerida para realizar el diagnostico los cuales son emitidos por el AGN para la realización de esta actividad. Entre los diagnósticos realizados se encuentran: Instalaciones, Condiciones de prevención de desastres y mantenimiento, almacenamiento, aspectos archivísticos, preservación documental y documentación que se encuentra en otros depósitos.
3) Dar a conocer los planes y programas que integran el SIC (15%): Durante el periodo de seguimiento, no se evidencia soporte de la socialización y presentación de los planes y programas que integra el Sistema Integrado de Conservación. </t>
    </r>
  </si>
  <si>
    <r>
      <t xml:space="preserve">
Informe semestral de seguimiento a los avances del Plan de Mejoramiento Archivistico Nº 2
2019-11-28
% Avance de las tareas programadas con corte al 28 de noviembre de 2019: </t>
    </r>
    <r>
      <rPr>
        <sz val="10"/>
        <rFont val="Arial"/>
        <family val="2"/>
      </rPr>
      <t>35%</t>
    </r>
    <r>
      <rPr>
        <sz val="10"/>
        <color theme="1"/>
        <rFont val="Arial"/>
        <family val="2"/>
      </rPr>
      <t xml:space="preserve">
Tarea 1: NP
Tarea 2: 10% 
</t>
    </r>
    <r>
      <rPr>
        <sz val="10"/>
        <rFont val="Arial"/>
        <family val="2"/>
      </rPr>
      <t>Tarea 3: 10%</t>
    </r>
    <r>
      <rPr>
        <sz val="10"/>
        <color rgb="FFFF0000"/>
        <rFont val="Arial"/>
        <family val="2"/>
      </rPr>
      <t xml:space="preserve">
</t>
    </r>
    <r>
      <rPr>
        <sz val="10"/>
        <rFont val="Arial"/>
        <family val="2"/>
      </rPr>
      <t xml:space="preserve">Tarea 4: 0% </t>
    </r>
    <r>
      <rPr>
        <b/>
        <sz val="10"/>
        <color rgb="FFFF0000"/>
        <rFont val="Arial"/>
        <family val="2"/>
      </rPr>
      <t xml:space="preserve">
</t>
    </r>
    <r>
      <rPr>
        <sz val="10"/>
        <rFont val="Arial"/>
        <family val="2"/>
      </rPr>
      <t>Tarea 5: 15%</t>
    </r>
    <r>
      <rPr>
        <sz val="10"/>
        <color theme="1"/>
        <rFont val="Arial"/>
        <family val="2"/>
      </rPr>
      <t xml:space="preserve">
Tarea 6: NP 
Tarea 7: NP
NP: No programadas</t>
    </r>
  </si>
  <si>
    <r>
      <t>El hallazgo quedo definido en la vigencia 2018 como "</t>
    </r>
    <r>
      <rPr>
        <i/>
        <sz val="10"/>
        <color theme="1"/>
        <rFont val="Arial"/>
        <family val="2"/>
      </rPr>
      <t>La entidad presuntamente incumple el artículo 14 del Acuerdo 04 de 2013, al no contar con TRD actualizadas convalidadas conforme a los cambios que se han generado en la estructura orgánica de la entidad</t>
    </r>
    <r>
      <rPr>
        <sz val="10"/>
        <color theme="1"/>
        <rFont val="Arial"/>
        <family val="2"/>
      </rPr>
      <t xml:space="preserve">".
Para el periodo de seguimiento 29 de mayo al 28 de noviembre de 2019, se tiene programadas 3 actividades de las cuales se ejecutaron </t>
    </r>
    <r>
      <rPr>
        <sz val="10"/>
        <rFont val="Arial"/>
        <family val="2"/>
      </rPr>
      <t>2</t>
    </r>
    <r>
      <rPr>
        <sz val="10"/>
        <color theme="1"/>
        <rFont val="Arial"/>
        <family val="2"/>
      </rPr>
      <t xml:space="preserve">. A continuación, se describe la gestión realizada por el responsable del PMA:
</t>
    </r>
    <r>
      <rPr>
        <b/>
        <i/>
        <sz val="10"/>
        <color theme="1"/>
        <rFont val="Arial"/>
        <family val="2"/>
      </rPr>
      <t xml:space="preserve">1) Realizar campañas de sensibilización sobre el uso y de las TRD (10%): </t>
    </r>
    <r>
      <rPr>
        <sz val="10"/>
        <rFont val="Arial"/>
        <family val="2"/>
      </rPr>
      <t>Se evidencia correo remitido con fecha de 7 de junio de 2019 con el asunto "</t>
    </r>
    <r>
      <rPr>
        <i/>
        <sz val="10"/>
        <rFont val="Arial"/>
        <family val="2"/>
      </rPr>
      <t>Tablas de Retencion Documental</t>
    </r>
    <r>
      <rPr>
        <sz val="10"/>
        <rFont val="Arial"/>
        <family val="2"/>
      </rPr>
      <t>" el cual contiene infografia sobre el manejo de las TRD y la eliminación de documentos. Se evidencia registro de asistencia con fecha de 23 de mayo de 2019 con el tema Gestión documental archivos de gestión. Así mismo, se reporta presentación con nombre organización de archivos de gestión, el cual dentro de su contenido se evidencia entre otras el concepto de las TRD y su uso para la organizaciòn de los archivos de gestión. Se recomienda al responsable del plan generar un plan de capacitación donde involucre dichos temas y estos sean realizados de manera continua para generar sensibilización y cultura en su manejo dentro de la operación de los procesos.</t>
    </r>
    <r>
      <rPr>
        <sz val="10"/>
        <color theme="1"/>
        <rFont val="Arial"/>
        <family val="2"/>
      </rPr>
      <t xml:space="preserve">
</t>
    </r>
    <r>
      <rPr>
        <b/>
        <i/>
        <sz val="10"/>
        <color theme="1"/>
        <rFont val="Arial"/>
        <family val="2"/>
      </rPr>
      <t>2) Estandarizar el uso de las TRD para transferencias documentales primarias (20%):</t>
    </r>
    <r>
      <rPr>
        <sz val="10"/>
        <color theme="1"/>
        <rFont val="Arial"/>
        <family val="2"/>
      </rPr>
      <t xml:space="preserve"> </t>
    </r>
    <r>
      <rPr>
        <sz val="10"/>
        <rFont val="Arial"/>
        <family val="2"/>
      </rPr>
      <t xml:space="preserve">Se evidencia registro de asistencia con fecha de 23 de mayo de 2019 con el tema Gestión documental archivos de gestión. Así mismo, se reporta presentación con nombre organización de archivos de gestión, el cual dentro de su contenido se evidencia entre otras el concepto de las TRD y su uso para la organizaciòn de los archivos de gestión, sin embargo no se evidencia que se haya incluido dentro de la capacitación el tema sobre la estandarización del uso de las TRD para las transferencias documentales primarias.  </t>
    </r>
    <r>
      <rPr>
        <sz val="10"/>
        <color theme="1"/>
        <rFont val="Arial"/>
        <family val="2"/>
      </rPr>
      <t xml:space="preserve">
</t>
    </r>
    <r>
      <rPr>
        <b/>
        <sz val="10"/>
        <color theme="1"/>
        <rFont val="Arial"/>
        <family val="2"/>
      </rPr>
      <t>3) Hacer seguimiento del diligenciamiento del FUID sobre archivos de gestión y transferencias primarias (15%):</t>
    </r>
    <r>
      <rPr>
        <sz val="10"/>
        <color theme="1"/>
        <rFont val="Arial"/>
        <family val="2"/>
      </rPr>
      <t xml:space="preserve"> Se evidencia informe de gestión del hallazgo N°2 con fecha de 18 de noviembre de 2019. Dentro del mismo se observa el reporte de las visitas realizadas por parte del Grupo de Gestión Documental a las 64 unidades administrativas (dependencias) de las cuales se evidencia que el 46,87% (30 dependencias) cuentan con el diligenciamiento del FUID para los archivos de gestión, quedando pendiente 34 dependencias (53,12%) por el diligenciamiento de dicha herramienta.
En cuanto al seguimiento al diligenciamiento del FUID de las transferencias primarias, se evidencia la gestión realizada por el Grupo de Gestión Documental en cumplimiento de los cronogramas de transferencias documentales publicados mediante correo institucional inscomunicaciones los días </t>
    </r>
    <r>
      <rPr>
        <b/>
        <sz val="10"/>
        <color rgb="FFFF0000"/>
        <rFont val="Arial"/>
        <family val="2"/>
      </rPr>
      <t>xxxxx.</t>
    </r>
    <r>
      <rPr>
        <sz val="10"/>
        <color theme="1"/>
        <rFont val="Arial"/>
        <family val="2"/>
      </rPr>
      <t xml:space="preserve"> El Grupo de Gestión Documental realizo 60 visitas a las dependencias programadas para verificar el diligenciamiento del FUID y la organización de las cajas a transferir. Como resultado de la actividad realizada se evidenció para el primer, segundo y tercer trimestre la transferencia de 367 cajas al Archivo Central perteneciente a </t>
    </r>
    <r>
      <rPr>
        <b/>
        <sz val="10"/>
        <color rgb="FFFF0000"/>
        <rFont val="Arial"/>
        <family val="2"/>
      </rPr>
      <t>(20 + xxx)</t>
    </r>
    <r>
      <rPr>
        <sz val="10"/>
        <color theme="1"/>
        <rFont val="Arial"/>
        <family val="2"/>
      </rPr>
      <t xml:space="preserve"> unidades administrativas.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</si>
</sst>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i/>
      <sz val="10"/>
      <name val="Arial"/>
      <family val="2"/>
    </font>
    <font>
      <b/>
      <sz val="10"/>
      <color theme="1"/>
      <name val="Arial"/>
      <family val="2"/>
    </font>
    <font>
      <i/>
      <sz val="10"/>
      <color theme="1"/>
      <name val="Arial"/>
      <family val="2"/>
    </font>
    <font>
      <b/>
      <sz val="11"/>
      <color theme="1"/>
      <name val="Arial Narrow"/>
      <family val="2"/>
    </font>
    <font>
      <b/>
      <sz val="14"/>
      <color theme="1"/>
      <name val="Arial Narrow"/>
      <family val="2"/>
    </font>
    <font>
      <b/>
      <sz val="9"/>
      <name val="Arial Narrow"/>
      <family val="2"/>
    </font>
    <font>
      <sz val="10"/>
      <name val="Arial Narrow"/>
      <family val="2"/>
    </font>
    <font>
      <b/>
      <sz val="10"/>
      <name val="Arial Narrow"/>
      <family val="2"/>
    </font>
    <font>
      <i/>
      <sz val="10"/>
      <name val="Arial Narrow"/>
      <family val="2"/>
    </font>
    <font>
      <sz val="10"/>
      <color indexed="8"/>
      <name val="Arial Narrow"/>
      <family val="2"/>
    </font>
    <font>
      <sz val="11"/>
      <color theme="1"/>
      <name val="Arial Narrow"/>
      <family val="2"/>
    </font>
    <font>
      <b/>
      <sz val="14"/>
      <color theme="1"/>
      <name val="Calibri"/>
      <family val="2"/>
      <scheme val="minor"/>
    </font>
    <font>
      <sz val="11"/>
      <color theme="1"/>
      <name val="Calibri"/>
      <family val="2"/>
      <scheme val="minor"/>
    </font>
    <font>
      <b/>
      <sz val="10"/>
      <color theme="1"/>
      <name val="Arial Narrow"/>
      <family val="2"/>
    </font>
    <font>
      <b/>
      <sz val="12"/>
      <color theme="1"/>
      <name val="Arial Narrow"/>
      <family val="2"/>
    </font>
    <font>
      <b/>
      <sz val="10"/>
      <color rgb="FFFF0000"/>
      <name val="Arial"/>
      <family val="2"/>
    </font>
    <font>
      <b/>
      <i/>
      <sz val="10"/>
      <color theme="1"/>
      <name val="Arial"/>
      <family val="2"/>
    </font>
    <font>
      <sz val="10"/>
      <color rgb="FFFF0000"/>
      <name val="Arial"/>
      <family val="2"/>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rgb="FF00FF0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8" tint="0.79998168889431442"/>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9" fontId="27" fillId="0" borderId="0" applyFont="0" applyFill="0" applyBorder="0" applyAlignment="0" applyProtection="0"/>
  </cellStyleXfs>
  <cellXfs count="205">
    <xf numFmtId="0" fontId="0" fillId="0" borderId="0" xfId="0"/>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8" fillId="0" borderId="17" xfId="0" applyFont="1" applyFill="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8" fillId="0" borderId="4" xfId="0" applyFont="1" applyFill="1" applyBorder="1" applyAlignment="1">
      <alignment horizontal="justify" vertical="top" wrapText="1"/>
    </xf>
    <xf numFmtId="0" fontId="8" fillId="0" borderId="0" xfId="0" applyFont="1" applyAlignment="1">
      <alignment horizontal="center" vertical="center" wrapText="1"/>
    </xf>
    <xf numFmtId="0" fontId="0" fillId="0" borderId="0" xfId="0" applyAlignment="1">
      <alignment horizontal="center"/>
    </xf>
    <xf numFmtId="1" fontId="6" fillId="3" borderId="0" xfId="0" applyNumberFormat="1" applyFont="1" applyFill="1" applyBorder="1" applyAlignment="1">
      <alignment horizontal="center" vertical="top"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4" xfId="0" applyFill="1" applyBorder="1" applyAlignment="1">
      <alignment horizontal="center" vertical="center"/>
    </xf>
    <xf numFmtId="0" fontId="1"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10" fontId="6" fillId="0" borderId="4" xfId="0" applyNumberFormat="1" applyFont="1" applyFill="1" applyBorder="1" applyAlignment="1">
      <alignment horizontal="center" vertical="center" wrapText="1"/>
    </xf>
    <xf numFmtId="10" fontId="6" fillId="0" borderId="15" xfId="0" applyNumberFormat="1" applyFont="1" applyFill="1" applyBorder="1" applyAlignment="1">
      <alignment horizontal="center" vertical="center" wrapText="1"/>
    </xf>
    <xf numFmtId="0" fontId="8" fillId="0" borderId="15"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1" fillId="0" borderId="11" xfId="0" applyFont="1" applyBorder="1" applyAlignment="1">
      <alignment horizontal="center"/>
    </xf>
    <xf numFmtId="0" fontId="2" fillId="0" borderId="29" xfId="0" applyFont="1" applyBorder="1" applyAlignment="1">
      <alignment horizontal="center" vertical="center"/>
    </xf>
    <xf numFmtId="0" fontId="6" fillId="0" borderId="1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3" borderId="4" xfId="0" applyFont="1" applyFill="1" applyBorder="1" applyAlignment="1" applyProtection="1">
      <alignment horizontal="center" vertical="center" wrapText="1"/>
      <protection locked="0"/>
    </xf>
    <xf numFmtId="1" fontId="6" fillId="0"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14" fontId="6" fillId="0" borderId="15" xfId="0" applyNumberFormat="1" applyFont="1" applyFill="1" applyBorder="1" applyAlignment="1">
      <alignment horizontal="center" vertical="center" wrapText="1"/>
    </xf>
    <xf numFmtId="10" fontId="7" fillId="7" borderId="0" xfId="0" applyNumberFormat="1" applyFont="1" applyFill="1" applyAlignment="1">
      <alignment horizontal="center" vertical="center" wrapText="1"/>
    </xf>
    <xf numFmtId="0" fontId="7" fillId="7" borderId="0" xfId="0" applyFont="1" applyFill="1" applyAlignment="1">
      <alignment horizontal="justify" vertical="center" wrapText="1"/>
    </xf>
    <xf numFmtId="9" fontId="6" fillId="0" borderId="4" xfId="0" applyNumberFormat="1" applyFont="1" applyFill="1" applyBorder="1" applyAlignment="1">
      <alignment horizontal="center" vertical="center" wrapText="1"/>
    </xf>
    <xf numFmtId="0" fontId="6" fillId="0" borderId="4"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6" fillId="3" borderId="4" xfId="0" applyFont="1" applyFill="1" applyBorder="1" applyAlignment="1">
      <alignment horizontal="justify" vertical="center" wrapText="1"/>
    </xf>
    <xf numFmtId="0" fontId="6" fillId="0" borderId="15" xfId="0" applyFont="1" applyFill="1" applyBorder="1" applyAlignment="1">
      <alignment horizontal="justify" vertical="center" wrapText="1"/>
    </xf>
    <xf numFmtId="9" fontId="6" fillId="3" borderId="4" xfId="0" applyNumberFormat="1" applyFont="1" applyFill="1" applyBorder="1" applyAlignment="1">
      <alignment horizontal="center" vertical="center" wrapText="1"/>
    </xf>
    <xf numFmtId="0" fontId="6" fillId="0" borderId="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1" fontId="6" fillId="0" borderId="15" xfId="0" applyNumberFormat="1" applyFont="1" applyFill="1" applyBorder="1" applyAlignment="1">
      <alignment horizontal="center" vertical="center" wrapText="1"/>
    </xf>
    <xf numFmtId="0" fontId="21" fillId="0" borderId="4" xfId="0" applyFont="1" applyFill="1" applyBorder="1" applyAlignment="1">
      <alignment horizontal="justify" vertical="center" wrapText="1"/>
    </xf>
    <xf numFmtId="14" fontId="21" fillId="9" borderId="4" xfId="0" applyNumberFormat="1" applyFont="1" applyFill="1" applyBorder="1" applyAlignment="1">
      <alignment horizontal="center" vertical="center" wrapText="1"/>
    </xf>
    <xf numFmtId="10" fontId="22" fillId="8" borderId="4" xfId="0" applyNumberFormat="1" applyFont="1" applyFill="1" applyBorder="1" applyAlignment="1">
      <alignment horizontal="center" vertical="center" wrapText="1"/>
    </xf>
    <xf numFmtId="14" fontId="21" fillId="0" borderId="4" xfId="0" applyNumberFormat="1" applyFont="1" applyFill="1" applyBorder="1" applyAlignment="1">
      <alignment horizontal="center" vertical="center" wrapText="1"/>
    </xf>
    <xf numFmtId="0" fontId="24" fillId="0" borderId="4" xfId="0" applyFont="1" applyFill="1" applyBorder="1" applyAlignment="1">
      <alignment horizontal="justify" vertical="center" wrapText="1"/>
    </xf>
    <xf numFmtId="0" fontId="21" fillId="3" borderId="4" xfId="0" applyFont="1" applyFill="1" applyBorder="1" applyAlignment="1">
      <alignment horizontal="justify" vertical="center" wrapText="1"/>
    </xf>
    <xf numFmtId="14" fontId="21" fillId="3" borderId="4" xfId="0" applyNumberFormat="1" applyFont="1" applyFill="1" applyBorder="1" applyAlignment="1">
      <alignment horizontal="center" vertical="center" wrapText="1"/>
    </xf>
    <xf numFmtId="0" fontId="20" fillId="6" borderId="24" xfId="0"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0" fontId="0" fillId="8" borderId="4" xfId="0" applyFill="1" applyBorder="1"/>
    <xf numFmtId="0" fontId="0" fillId="2" borderId="4" xfId="0" applyFill="1" applyBorder="1"/>
    <xf numFmtId="0" fontId="0" fillId="10" borderId="4" xfId="0" applyFill="1" applyBorder="1"/>
    <xf numFmtId="0" fontId="0" fillId="0" borderId="0" xfId="0" applyFill="1" applyBorder="1"/>
    <xf numFmtId="0" fontId="8" fillId="0" borderId="0" xfId="0" applyFont="1" applyFill="1" applyBorder="1" applyAlignment="1">
      <alignment horizontal="justify" vertical="center" wrapText="1"/>
    </xf>
    <xf numFmtId="0" fontId="25" fillId="0" borderId="4" xfId="0" applyFont="1" applyBorder="1"/>
    <xf numFmtId="0" fontId="8" fillId="0" borderId="23" xfId="0" applyFont="1" applyFill="1" applyBorder="1" applyAlignment="1">
      <alignment vertical="center" wrapText="1"/>
    </xf>
    <xf numFmtId="0" fontId="5" fillId="6"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4" xfId="0" applyFont="1" applyFill="1" applyBorder="1" applyAlignment="1">
      <alignment horizontal="justify" vertical="top" wrapText="1"/>
    </xf>
    <xf numFmtId="0" fontId="6" fillId="6" borderId="15" xfId="0" applyFont="1" applyFill="1" applyBorder="1" applyAlignment="1">
      <alignment horizontal="justify" vertical="top" wrapText="1"/>
    </xf>
    <xf numFmtId="0" fontId="18" fillId="0" borderId="0" xfId="0" applyFont="1" applyAlignment="1">
      <alignment horizontal="center" vertical="center"/>
    </xf>
    <xf numFmtId="0" fontId="18" fillId="0" borderId="0" xfId="0" applyFont="1" applyAlignment="1">
      <alignment horizontal="center" vertical="center"/>
    </xf>
    <xf numFmtId="0" fontId="20" fillId="6" borderId="4" xfId="0" applyFont="1" applyFill="1" applyBorder="1" applyAlignment="1" applyProtection="1">
      <alignment horizontal="center" vertical="center" wrapText="1"/>
      <protection locked="0"/>
    </xf>
    <xf numFmtId="0" fontId="25" fillId="0" borderId="0" xfId="0" applyFont="1" applyBorder="1"/>
    <xf numFmtId="164" fontId="22" fillId="8" borderId="4" xfId="0" applyNumberFormat="1" applyFont="1" applyFill="1" applyBorder="1" applyAlignment="1">
      <alignment horizontal="center" vertical="center" wrapText="1"/>
    </xf>
    <xf numFmtId="164" fontId="21" fillId="0" borderId="4" xfId="0" quotePrefix="1" applyNumberFormat="1" applyFont="1" applyFill="1" applyBorder="1" applyAlignment="1">
      <alignment horizontal="center" vertical="center" wrapText="1"/>
    </xf>
    <xf numFmtId="164" fontId="22" fillId="0" borderId="4" xfId="0" quotePrefix="1" applyNumberFormat="1" applyFont="1" applyFill="1" applyBorder="1" applyAlignment="1">
      <alignment horizontal="center" vertical="center" wrapText="1"/>
    </xf>
    <xf numFmtId="9" fontId="22" fillId="11" borderId="24" xfId="0" applyNumberFormat="1" applyFont="1" applyFill="1" applyBorder="1" applyAlignment="1">
      <alignment horizontal="center" vertical="center" wrapText="1"/>
    </xf>
    <xf numFmtId="9" fontId="22" fillId="5" borderId="24" xfId="0" applyNumberFormat="1" applyFont="1" applyFill="1" applyBorder="1" applyAlignment="1">
      <alignment horizontal="center" vertical="center" wrapText="1"/>
    </xf>
    <xf numFmtId="9" fontId="22" fillId="11" borderId="23" xfId="0" applyNumberFormat="1" applyFont="1" applyFill="1" applyBorder="1" applyAlignment="1">
      <alignment horizontal="center" vertical="center" wrapText="1"/>
    </xf>
    <xf numFmtId="9" fontId="22" fillId="5" borderId="23" xfId="0" applyNumberFormat="1" applyFont="1" applyFill="1" applyBorder="1" applyAlignment="1">
      <alignment horizontal="center" vertical="center" wrapText="1"/>
    </xf>
    <xf numFmtId="9" fontId="22" fillId="11" borderId="8" xfId="0" applyNumberFormat="1" applyFont="1" applyFill="1" applyBorder="1" applyAlignment="1">
      <alignment horizontal="center" vertical="center" wrapText="1"/>
    </xf>
    <xf numFmtId="9" fontId="22" fillId="5" borderId="8" xfId="0" applyNumberFormat="1" applyFont="1" applyFill="1" applyBorder="1" applyAlignment="1">
      <alignment horizontal="center" vertical="center" wrapText="1"/>
    </xf>
    <xf numFmtId="10" fontId="22" fillId="0" borderId="4" xfId="0" applyNumberFormat="1" applyFont="1" applyFill="1" applyBorder="1" applyAlignment="1">
      <alignment horizontal="center" vertical="center" wrapText="1"/>
    </xf>
    <xf numFmtId="10" fontId="26" fillId="0" borderId="36" xfId="0" applyNumberFormat="1" applyFont="1" applyBorder="1" applyAlignment="1">
      <alignment horizontal="center" vertical="center"/>
    </xf>
    <xf numFmtId="10" fontId="11" fillId="11" borderId="30" xfId="0" applyNumberFormat="1" applyFont="1" applyFill="1" applyBorder="1" applyAlignment="1">
      <alignment horizontal="center" vertical="center"/>
    </xf>
    <xf numFmtId="10" fontId="11" fillId="5" borderId="30" xfId="0" applyNumberFormat="1" applyFont="1" applyFill="1" applyBorder="1" applyAlignment="1">
      <alignment horizontal="center" vertical="center"/>
    </xf>
    <xf numFmtId="0" fontId="8" fillId="0" borderId="24" xfId="0" applyFont="1" applyFill="1" applyBorder="1" applyAlignment="1">
      <alignment horizontal="justify" vertical="top" wrapText="1"/>
    </xf>
    <xf numFmtId="0" fontId="8" fillId="0" borderId="23" xfId="0" applyFont="1" applyFill="1" applyBorder="1" applyAlignment="1">
      <alignment horizontal="justify" vertical="top" wrapText="1"/>
    </xf>
    <xf numFmtId="0" fontId="8" fillId="0" borderId="8" xfId="0" applyFont="1" applyFill="1" applyBorder="1" applyAlignment="1">
      <alignment horizontal="justify" vertical="top" wrapText="1"/>
    </xf>
    <xf numFmtId="0" fontId="8" fillId="0" borderId="30" xfId="0" applyFont="1" applyFill="1" applyBorder="1" applyAlignment="1">
      <alignment horizontal="justify" vertical="top" wrapText="1"/>
    </xf>
    <xf numFmtId="0" fontId="8" fillId="0" borderId="24" xfId="0" applyFont="1" applyFill="1" applyBorder="1" applyAlignment="1">
      <alignment horizontal="center" vertical="top" wrapText="1"/>
    </xf>
    <xf numFmtId="0" fontId="8" fillId="0" borderId="23"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24" xfId="0" applyFont="1" applyFill="1" applyBorder="1" applyAlignment="1">
      <alignment vertical="top" wrapText="1"/>
    </xf>
    <xf numFmtId="0" fontId="8" fillId="0" borderId="23" xfId="0" applyFont="1" applyFill="1" applyBorder="1" applyAlignment="1">
      <alignment vertical="top" wrapText="1"/>
    </xf>
    <xf numFmtId="0" fontId="8" fillId="0" borderId="8" xfId="0" applyFont="1" applyFill="1" applyBorder="1" applyAlignment="1">
      <alignment vertical="top" wrapText="1"/>
    </xf>
    <xf numFmtId="0" fontId="8" fillId="0" borderId="2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29" xfId="0" applyFont="1" applyBorder="1" applyAlignment="1">
      <alignment horizontal="left" vertical="center"/>
    </xf>
    <xf numFmtId="0" fontId="13" fillId="0" borderId="25" xfId="0" applyFont="1" applyBorder="1" applyAlignment="1">
      <alignment horizontal="left" vertical="top" wrapText="1"/>
    </xf>
    <xf numFmtId="0" fontId="13" fillId="0" borderId="24" xfId="0" applyFont="1" applyBorder="1" applyAlignment="1">
      <alignment horizontal="left" vertical="top" wrapText="1"/>
    </xf>
    <xf numFmtId="0" fontId="1" fillId="0" borderId="9" xfId="0" applyFont="1" applyBorder="1" applyAlignment="1">
      <alignment horizontal="left"/>
    </xf>
    <xf numFmtId="0" fontId="1" fillId="0" borderId="26" xfId="0" applyFont="1" applyBorder="1" applyAlignment="1">
      <alignment horizontal="left"/>
    </xf>
    <xf numFmtId="0" fontId="2" fillId="0" borderId="27" xfId="0" applyFont="1" applyBorder="1" applyAlignment="1">
      <alignment horizontal="left" vertical="center"/>
    </xf>
    <xf numFmtId="0" fontId="2" fillId="0" borderId="10" xfId="0" applyFont="1" applyBorder="1" applyAlignment="1">
      <alignment horizontal="left" vertical="center"/>
    </xf>
    <xf numFmtId="0" fontId="2" fillId="0" borderId="26" xfId="0" applyFont="1" applyBorder="1" applyAlignment="1">
      <alignment horizontal="left" vertical="center"/>
    </xf>
    <xf numFmtId="0" fontId="3" fillId="0" borderId="27" xfId="0" applyFont="1" applyBorder="1" applyAlignment="1">
      <alignment horizontal="left" vertical="center"/>
    </xf>
    <xf numFmtId="0" fontId="3" fillId="0" borderId="10" xfId="0" applyFont="1" applyBorder="1" applyAlignment="1">
      <alignment horizontal="left" vertical="center"/>
    </xf>
    <xf numFmtId="0" fontId="3" fillId="0" borderId="19" xfId="0" applyFont="1" applyBorder="1" applyAlignment="1">
      <alignment horizontal="left" vertical="center"/>
    </xf>
    <xf numFmtId="0" fontId="5" fillId="0" borderId="13" xfId="0" applyFont="1" applyBorder="1" applyAlignment="1">
      <alignment horizontal="left"/>
    </xf>
    <xf numFmtId="0" fontId="5" fillId="0" borderId="4"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14"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7" xfId="0" applyFont="1" applyBorder="1" applyAlignment="1">
      <alignment horizontal="left" vertical="center"/>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1" fillId="4" borderId="17" xfId="0" applyFont="1" applyFill="1" applyBorder="1" applyAlignment="1">
      <alignment horizontal="center" vertical="center"/>
    </xf>
    <xf numFmtId="0" fontId="12" fillId="5" borderId="11" xfId="0" applyFont="1" applyFill="1" applyBorder="1" applyAlignment="1">
      <alignment horizontal="center" vertical="center" wrapText="1"/>
    </xf>
    <xf numFmtId="0" fontId="5" fillId="5" borderId="4"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center" vertical="center" wrapText="1"/>
      <protection locked="0"/>
    </xf>
    <xf numFmtId="0" fontId="14"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7" fillId="0" borderId="0" xfId="0" applyFont="1" applyBorder="1" applyAlignment="1">
      <alignment horizontal="right" vertical="center" wrapText="1"/>
    </xf>
    <xf numFmtId="0" fontId="7" fillId="7" borderId="0" xfId="0" applyFont="1" applyFill="1" applyAlignment="1">
      <alignment horizontal="right" vertical="center" wrapText="1"/>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 fillId="6" borderId="4" xfId="0" applyFont="1" applyFill="1" applyBorder="1" applyAlignment="1">
      <alignment horizontal="center" vertical="center" textRotation="89" wrapText="1"/>
    </xf>
    <xf numFmtId="0" fontId="5" fillId="6" borderId="15" xfId="0" applyFont="1" applyFill="1" applyBorder="1" applyAlignment="1">
      <alignment horizontal="center" vertical="center" textRotation="89" wrapText="1"/>
    </xf>
    <xf numFmtId="0" fontId="6" fillId="0" borderId="4" xfId="0" applyFont="1" applyFill="1" applyBorder="1" applyAlignment="1">
      <alignment vertical="center" wrapText="1"/>
    </xf>
    <xf numFmtId="0" fontId="6" fillId="0" borderId="14" xfId="0" applyFont="1" applyFill="1" applyBorder="1" applyAlignment="1">
      <alignment horizontal="center" vertical="center" wrapText="1"/>
    </xf>
    <xf numFmtId="0" fontId="14" fillId="6" borderId="4" xfId="0" applyFont="1" applyFill="1" applyBorder="1" applyAlignment="1" applyProtection="1">
      <alignment horizontal="center" vertical="center" wrapText="1"/>
      <protection locked="0"/>
    </xf>
    <xf numFmtId="0" fontId="5" fillId="6" borderId="24" xfId="0" applyFont="1" applyFill="1" applyBorder="1" applyAlignment="1">
      <alignment horizontal="center" vertical="center" textRotation="89" wrapText="1"/>
    </xf>
    <xf numFmtId="0" fontId="5" fillId="6" borderId="23" xfId="0" applyFont="1" applyFill="1" applyBorder="1" applyAlignment="1">
      <alignment horizontal="center" vertical="center" textRotation="89" wrapText="1"/>
    </xf>
    <xf numFmtId="0" fontId="5" fillId="6" borderId="8" xfId="0" applyFont="1" applyFill="1" applyBorder="1" applyAlignment="1">
      <alignment horizontal="center" vertical="center" textRotation="89" wrapText="1"/>
    </xf>
    <xf numFmtId="0" fontId="29" fillId="0" borderId="37" xfId="0" applyFont="1" applyBorder="1" applyAlignment="1">
      <alignment horizontal="center" vertical="center"/>
    </xf>
    <xf numFmtId="0" fontId="29" fillId="0" borderId="30" xfId="0" applyFont="1" applyBorder="1" applyAlignment="1">
      <alignment horizontal="center" vertical="center"/>
    </xf>
    <xf numFmtId="9" fontId="22" fillId="5" borderId="24" xfId="0" applyNumberFormat="1" applyFont="1" applyFill="1" applyBorder="1" applyAlignment="1">
      <alignment horizontal="center" vertical="center" wrapText="1"/>
    </xf>
    <xf numFmtId="9" fontId="22" fillId="5" borderId="23" xfId="0" applyNumberFormat="1" applyFont="1" applyFill="1" applyBorder="1" applyAlignment="1">
      <alignment horizontal="center" vertical="center" wrapText="1"/>
    </xf>
    <xf numFmtId="9" fontId="22" fillId="5" borderId="8" xfId="0" applyNumberFormat="1" applyFont="1" applyFill="1" applyBorder="1" applyAlignment="1">
      <alignment horizontal="center" vertical="center" wrapText="1"/>
    </xf>
    <xf numFmtId="0" fontId="20" fillId="6" borderId="16" xfId="0" applyFont="1" applyFill="1" applyBorder="1" applyAlignment="1" applyProtection="1">
      <alignment horizontal="center" vertical="center" wrapText="1"/>
      <protection locked="0"/>
    </xf>
    <xf numFmtId="0" fontId="20" fillId="6" borderId="13" xfId="0" applyFont="1" applyFill="1" applyBorder="1" applyAlignment="1" applyProtection="1">
      <alignment horizontal="center" vertical="center" wrapText="1"/>
      <protection locked="0"/>
    </xf>
    <xf numFmtId="0" fontId="21" fillId="0" borderId="13"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5" fillId="0" borderId="0" xfId="0" applyFont="1" applyFill="1" applyBorder="1" applyAlignment="1">
      <alignment horizontal="center" vertical="center"/>
    </xf>
    <xf numFmtId="0" fontId="18" fillId="0" borderId="0" xfId="0" applyFont="1" applyAlignment="1">
      <alignment horizontal="center" vertical="center"/>
    </xf>
    <xf numFmtId="10" fontId="21" fillId="0" borderId="33" xfId="0" applyNumberFormat="1" applyFont="1" applyFill="1" applyBorder="1" applyAlignment="1">
      <alignment horizontal="center" vertical="center" wrapText="1"/>
    </xf>
    <xf numFmtId="10" fontId="21" fillId="0" borderId="34" xfId="0" applyNumberFormat="1" applyFont="1" applyFill="1" applyBorder="1" applyAlignment="1">
      <alignment horizontal="center" vertical="center" wrapText="1"/>
    </xf>
    <xf numFmtId="10" fontId="21" fillId="0" borderId="35" xfId="0" applyNumberFormat="1" applyFont="1" applyFill="1" applyBorder="1" applyAlignment="1">
      <alignment horizontal="center" vertical="center" wrapText="1"/>
    </xf>
    <xf numFmtId="10" fontId="22" fillId="0" borderId="33" xfId="0" applyNumberFormat="1" applyFont="1" applyFill="1" applyBorder="1" applyAlignment="1">
      <alignment horizontal="center" vertical="center" wrapText="1"/>
    </xf>
    <xf numFmtId="10" fontId="22" fillId="0" borderId="34" xfId="0" applyNumberFormat="1" applyFont="1" applyFill="1" applyBorder="1" applyAlignment="1">
      <alignment horizontal="center" vertical="center" wrapText="1"/>
    </xf>
    <xf numFmtId="10" fontId="22" fillId="0" borderId="35" xfId="0" applyNumberFormat="1" applyFont="1" applyFill="1" applyBorder="1" applyAlignment="1">
      <alignment horizontal="center" vertical="center" wrapText="1"/>
    </xf>
    <xf numFmtId="0" fontId="20" fillId="6" borderId="27" xfId="0" applyFont="1" applyFill="1" applyBorder="1" applyAlignment="1" applyProtection="1">
      <alignment horizontal="center" vertical="center" wrapText="1"/>
      <protection locked="0"/>
    </xf>
    <xf numFmtId="0" fontId="20" fillId="6" borderId="26" xfId="0" applyFont="1" applyFill="1" applyBorder="1" applyAlignment="1" applyProtection="1">
      <alignment horizontal="center" vertical="center" wrapText="1"/>
      <protection locked="0"/>
    </xf>
    <xf numFmtId="9" fontId="22" fillId="11" borderId="24" xfId="0" applyNumberFormat="1" applyFont="1" applyFill="1" applyBorder="1" applyAlignment="1">
      <alignment horizontal="center" vertical="center" wrapText="1"/>
    </xf>
    <xf numFmtId="9" fontId="22" fillId="11" borderId="23" xfId="0" applyNumberFormat="1" applyFont="1" applyFill="1" applyBorder="1" applyAlignment="1">
      <alignment horizontal="center" vertical="center" wrapText="1"/>
    </xf>
    <xf numFmtId="9" fontId="22" fillId="11" borderId="8" xfId="0" applyNumberFormat="1" applyFont="1" applyFill="1" applyBorder="1" applyAlignment="1">
      <alignment horizontal="center" vertical="center" wrapText="1"/>
    </xf>
    <xf numFmtId="0" fontId="19" fillId="0" borderId="0" xfId="0" applyFont="1" applyAlignment="1">
      <alignment horizontal="center" vertical="center"/>
    </xf>
    <xf numFmtId="0" fontId="20" fillId="6" borderId="11" xfId="0" applyFont="1" applyFill="1" applyBorder="1" applyAlignment="1" applyProtection="1">
      <alignment horizontal="center" vertical="center" wrapText="1"/>
      <protection locked="0"/>
    </xf>
    <xf numFmtId="0" fontId="20" fillId="6" borderId="4" xfId="0" applyFont="1" applyFill="1" applyBorder="1" applyAlignment="1" applyProtection="1">
      <alignment horizontal="center" vertical="center" wrapText="1"/>
      <protection locked="0"/>
    </xf>
    <xf numFmtId="0" fontId="20" fillId="6" borderId="12" xfId="0" applyFont="1" applyFill="1" applyBorder="1" applyAlignment="1" applyProtection="1">
      <alignment horizontal="center" vertical="center" wrapText="1"/>
      <protection locked="0"/>
    </xf>
    <xf numFmtId="0" fontId="20" fillId="6" borderId="17" xfId="0" applyFont="1" applyFill="1" applyBorder="1" applyAlignment="1" applyProtection="1">
      <alignment horizontal="center" vertical="center" wrapText="1"/>
      <protection locked="0"/>
    </xf>
    <xf numFmtId="0" fontId="20" fillId="6" borderId="10" xfId="0" applyFont="1" applyFill="1" applyBorder="1" applyAlignment="1" applyProtection="1">
      <alignment horizontal="center" vertical="center" wrapText="1"/>
      <protection locked="0"/>
    </xf>
    <xf numFmtId="164" fontId="28" fillId="11" borderId="24" xfId="0" applyNumberFormat="1" applyFont="1" applyFill="1" applyBorder="1" applyAlignment="1">
      <alignment horizontal="center" vertical="center"/>
    </xf>
    <xf numFmtId="164" fontId="28" fillId="11" borderId="23" xfId="0" applyNumberFormat="1" applyFont="1" applyFill="1" applyBorder="1" applyAlignment="1">
      <alignment horizontal="center" vertical="center"/>
    </xf>
    <xf numFmtId="164" fontId="28" fillId="11" borderId="8" xfId="0" applyNumberFormat="1" applyFont="1" applyFill="1" applyBorder="1" applyAlignment="1">
      <alignment horizontal="center" vertical="center"/>
    </xf>
    <xf numFmtId="9" fontId="28" fillId="11" borderId="24" xfId="1" applyFont="1" applyFill="1" applyBorder="1" applyAlignment="1">
      <alignment horizontal="center" vertical="center"/>
    </xf>
    <xf numFmtId="9" fontId="28" fillId="11" borderId="23" xfId="1" applyFont="1" applyFill="1" applyBorder="1" applyAlignment="1">
      <alignment horizontal="center" vertical="center"/>
    </xf>
    <xf numFmtId="9" fontId="28" fillId="11" borderId="8" xfId="1" applyFont="1" applyFill="1" applyBorder="1" applyAlignment="1">
      <alignment horizontal="center" vertical="center"/>
    </xf>
    <xf numFmtId="0" fontId="11" fillId="3" borderId="5"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1" fillId="3" borderId="20" xfId="0" applyFont="1" applyFill="1" applyBorder="1" applyAlignment="1">
      <alignment horizontal="center" vertical="center" wrapText="1"/>
    </xf>
  </cellXfs>
  <cellStyles count="2">
    <cellStyle name="Normal" xfId="0" builtinId="0"/>
    <cellStyle name="Porcentaje" xfId="1"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50"/>
  <sheetViews>
    <sheetView showGridLines="0" tabSelected="1" topLeftCell="B8" zoomScale="85" zoomScaleNormal="85" zoomScalePageLayoutView="55" workbookViewId="0">
      <pane xSplit="7" ySplit="3" topLeftCell="P11" activePane="bottomRight" state="frozen"/>
      <selection activeCell="B8" sqref="B8"/>
      <selection pane="topRight" activeCell="I8" sqref="I8"/>
      <selection pane="bottomLeft" activeCell="B11" sqref="B11"/>
      <selection pane="bottomRight" activeCell="F11" sqref="F11"/>
    </sheetView>
  </sheetViews>
  <sheetFormatPr baseColWidth="10" defaultRowHeight="14.5" x14ac:dyDescent="0.35"/>
  <cols>
    <col min="1" max="1" width="7.453125" hidden="1" customWidth="1"/>
    <col min="2" max="2" width="12.54296875" customWidth="1"/>
    <col min="3" max="3" width="9.54296875" customWidth="1"/>
    <col min="4" max="4" width="24.453125" customWidth="1"/>
    <col min="5" max="5" width="9.26953125" customWidth="1"/>
    <col min="6" max="6" width="26.1796875" customWidth="1"/>
    <col min="7" max="7" width="11" customWidth="1"/>
    <col min="8" max="8" width="12.81640625" customWidth="1"/>
    <col min="9" max="9" width="10.81640625" style="14" customWidth="1"/>
    <col min="10" max="10" width="12.81640625" style="14" customWidth="1"/>
    <col min="11" max="11" width="13.54296875" customWidth="1"/>
    <col min="12" max="12" width="16.54296875" customWidth="1"/>
    <col min="13" max="13" width="22" customWidth="1"/>
    <col min="14" max="14" width="25.54296875" customWidth="1"/>
    <col min="15" max="15" width="15.453125" customWidth="1"/>
    <col min="16" max="16" width="89.54296875" customWidth="1"/>
    <col min="17" max="17" width="24.54296875" customWidth="1"/>
    <col min="18" max="19" width="10.81640625" customWidth="1"/>
    <col min="20" max="20" width="20.1796875" customWidth="1"/>
  </cols>
  <sheetData>
    <row r="2" spans="1:20" ht="15" thickBot="1" x14ac:dyDescent="0.4"/>
    <row r="3" spans="1:20" x14ac:dyDescent="0.35">
      <c r="A3" s="113" t="s">
        <v>0</v>
      </c>
      <c r="B3" s="114"/>
      <c r="C3" s="115" t="s">
        <v>79</v>
      </c>
      <c r="D3" s="116"/>
      <c r="E3" s="116"/>
      <c r="F3" s="116"/>
      <c r="G3" s="116"/>
      <c r="H3" s="116"/>
      <c r="I3" s="117"/>
      <c r="J3" s="29" t="s">
        <v>1</v>
      </c>
      <c r="K3" s="118" t="s">
        <v>83</v>
      </c>
      <c r="L3" s="119"/>
      <c r="M3" s="119"/>
      <c r="N3" s="119"/>
      <c r="O3" s="119"/>
      <c r="P3" s="119"/>
      <c r="Q3" s="119"/>
      <c r="R3" s="119"/>
      <c r="S3" s="119"/>
      <c r="T3" s="120"/>
    </row>
    <row r="4" spans="1:20" x14ac:dyDescent="0.35">
      <c r="A4" s="121" t="s">
        <v>2</v>
      </c>
      <c r="B4" s="122"/>
      <c r="C4" s="123" t="s">
        <v>80</v>
      </c>
      <c r="D4" s="124"/>
      <c r="E4" s="124"/>
      <c r="F4" s="124"/>
      <c r="G4" s="124"/>
      <c r="H4" s="124"/>
      <c r="I4" s="125"/>
      <c r="J4" s="126" t="s">
        <v>3</v>
      </c>
      <c r="K4" s="127"/>
      <c r="L4" s="128">
        <v>43435</v>
      </c>
      <c r="M4" s="129"/>
      <c r="N4" s="129"/>
      <c r="O4" s="129"/>
      <c r="P4" s="129"/>
      <c r="Q4" s="129"/>
      <c r="R4" s="129"/>
      <c r="S4" s="129"/>
      <c r="T4" s="130"/>
    </row>
    <row r="5" spans="1:20" x14ac:dyDescent="0.35">
      <c r="A5" s="121" t="s">
        <v>4</v>
      </c>
      <c r="B5" s="122"/>
      <c r="C5" s="131" t="s">
        <v>81</v>
      </c>
      <c r="D5" s="132"/>
      <c r="E5" s="132"/>
      <c r="F5" s="132"/>
      <c r="G5" s="132"/>
      <c r="H5" s="132"/>
      <c r="I5" s="133"/>
      <c r="J5" s="108" t="s">
        <v>5</v>
      </c>
      <c r="K5" s="134"/>
      <c r="L5" s="128">
        <v>44129</v>
      </c>
      <c r="M5" s="129"/>
      <c r="N5" s="129"/>
      <c r="O5" s="129"/>
      <c r="P5" s="129"/>
      <c r="Q5" s="129"/>
      <c r="R5" s="129"/>
      <c r="S5" s="129"/>
      <c r="T5" s="130"/>
    </row>
    <row r="6" spans="1:20" x14ac:dyDescent="0.35">
      <c r="A6" s="121" t="s">
        <v>6</v>
      </c>
      <c r="B6" s="122"/>
      <c r="C6" s="23" t="s">
        <v>82</v>
      </c>
      <c r="D6" s="24"/>
      <c r="E6" s="24"/>
      <c r="F6" s="24"/>
      <c r="G6" s="24"/>
      <c r="H6" s="24"/>
      <c r="I6" s="11"/>
      <c r="J6" s="22"/>
      <c r="K6" s="10"/>
      <c r="L6" s="11"/>
      <c r="M6" s="11"/>
      <c r="N6" s="11"/>
      <c r="O6" s="11"/>
      <c r="P6" s="11"/>
      <c r="Q6" s="11"/>
      <c r="R6" s="11"/>
      <c r="S6" s="11"/>
      <c r="T6" s="30"/>
    </row>
    <row r="7" spans="1:20" ht="26.25" customHeight="1" thickBot="1" x14ac:dyDescent="0.4">
      <c r="A7" s="111" t="s">
        <v>41</v>
      </c>
      <c r="B7" s="112"/>
      <c r="C7" s="108" t="s">
        <v>139</v>
      </c>
      <c r="D7" s="109"/>
      <c r="E7" s="109"/>
      <c r="F7" s="109"/>
      <c r="G7" s="109"/>
      <c r="H7" s="109"/>
      <c r="I7" s="109"/>
      <c r="J7" s="109"/>
      <c r="K7" s="109"/>
      <c r="L7" s="109"/>
      <c r="M7" s="109"/>
      <c r="N7" s="109"/>
      <c r="O7" s="109"/>
      <c r="P7" s="109"/>
      <c r="Q7" s="109"/>
      <c r="R7" s="109"/>
      <c r="S7" s="109"/>
      <c r="T7" s="110"/>
    </row>
    <row r="8" spans="1:20" ht="15.5" x14ac:dyDescent="0.35">
      <c r="A8" s="137" t="s">
        <v>39</v>
      </c>
      <c r="B8" s="138"/>
      <c r="C8" s="138"/>
      <c r="D8" s="138"/>
      <c r="E8" s="138"/>
      <c r="F8" s="138"/>
      <c r="G8" s="138"/>
      <c r="H8" s="138"/>
      <c r="I8" s="138"/>
      <c r="J8" s="138"/>
      <c r="K8" s="138"/>
      <c r="L8" s="138"/>
      <c r="M8" s="138"/>
      <c r="N8" s="138"/>
      <c r="O8" s="138"/>
      <c r="P8" s="140" t="s">
        <v>38</v>
      </c>
      <c r="Q8" s="140"/>
      <c r="R8" s="135" t="s">
        <v>37</v>
      </c>
      <c r="S8" s="135"/>
      <c r="T8" s="136"/>
    </row>
    <row r="9" spans="1:20" ht="28.5" customHeight="1" x14ac:dyDescent="0.35">
      <c r="A9" s="143" t="s">
        <v>7</v>
      </c>
      <c r="B9" s="142" t="s">
        <v>8</v>
      </c>
      <c r="C9" s="142" t="s">
        <v>43</v>
      </c>
      <c r="D9" s="142" t="s">
        <v>9</v>
      </c>
      <c r="E9" s="142" t="s">
        <v>51</v>
      </c>
      <c r="F9" s="142" t="s">
        <v>10</v>
      </c>
      <c r="G9" s="142" t="s">
        <v>11</v>
      </c>
      <c r="H9" s="142"/>
      <c r="I9" s="142" t="s">
        <v>12</v>
      </c>
      <c r="J9" s="142" t="s">
        <v>13</v>
      </c>
      <c r="K9" s="156" t="s">
        <v>14</v>
      </c>
      <c r="L9" s="142" t="s">
        <v>15</v>
      </c>
      <c r="M9" s="142" t="s">
        <v>16</v>
      </c>
      <c r="N9" s="142" t="s">
        <v>17</v>
      </c>
      <c r="O9" s="146" t="s">
        <v>20</v>
      </c>
      <c r="P9" s="141" t="s">
        <v>36</v>
      </c>
      <c r="Q9" s="141" t="s">
        <v>42</v>
      </c>
      <c r="R9" s="144" t="s">
        <v>18</v>
      </c>
      <c r="S9" s="145" t="s">
        <v>19</v>
      </c>
      <c r="T9" s="139" t="s">
        <v>40</v>
      </c>
    </row>
    <row r="10" spans="1:20" ht="22.5" customHeight="1" x14ac:dyDescent="0.35">
      <c r="A10" s="143"/>
      <c r="B10" s="142"/>
      <c r="C10" s="142"/>
      <c r="D10" s="142"/>
      <c r="E10" s="142"/>
      <c r="F10" s="142"/>
      <c r="G10" s="65" t="s">
        <v>21</v>
      </c>
      <c r="H10" s="65" t="s">
        <v>22</v>
      </c>
      <c r="I10" s="142"/>
      <c r="J10" s="142"/>
      <c r="K10" s="156"/>
      <c r="L10" s="142"/>
      <c r="M10" s="142"/>
      <c r="N10" s="142"/>
      <c r="O10" s="146"/>
      <c r="P10" s="141"/>
      <c r="Q10" s="141"/>
      <c r="R10" s="144"/>
      <c r="S10" s="145"/>
      <c r="T10" s="139"/>
    </row>
    <row r="11" spans="1:20" ht="58.5" customHeight="1" x14ac:dyDescent="0.35">
      <c r="A11" s="150">
        <v>1</v>
      </c>
      <c r="B11" s="149" t="s">
        <v>78</v>
      </c>
      <c r="C11" s="152" t="s">
        <v>47</v>
      </c>
      <c r="D11" s="149" t="s">
        <v>84</v>
      </c>
      <c r="E11" s="66" t="s">
        <v>44</v>
      </c>
      <c r="F11" s="41" t="s">
        <v>140</v>
      </c>
      <c r="G11" s="35">
        <v>43497</v>
      </c>
      <c r="H11" s="35">
        <v>43511</v>
      </c>
      <c r="I11" s="34">
        <f>(H11-G11)/7</f>
        <v>2</v>
      </c>
      <c r="J11" s="25">
        <v>0.3</v>
      </c>
      <c r="K11" s="33" t="s">
        <v>91</v>
      </c>
      <c r="L11" s="25">
        <f>AVERAGE(J11,J11)</f>
        <v>0.3</v>
      </c>
      <c r="M11" s="70"/>
      <c r="N11" s="12" t="s">
        <v>131</v>
      </c>
      <c r="O11" s="105" t="s">
        <v>137</v>
      </c>
      <c r="P11" s="89" t="s">
        <v>175</v>
      </c>
      <c r="Q11" s="93" t="s">
        <v>174</v>
      </c>
      <c r="R11" s="12"/>
      <c r="S11" s="12"/>
      <c r="T11" s="9"/>
    </row>
    <row r="12" spans="1:20" ht="88.4" customHeight="1" x14ac:dyDescent="0.35">
      <c r="A12" s="150"/>
      <c r="B12" s="149"/>
      <c r="C12" s="152"/>
      <c r="D12" s="149"/>
      <c r="E12" s="66" t="s">
        <v>45</v>
      </c>
      <c r="F12" s="41" t="s">
        <v>107</v>
      </c>
      <c r="G12" s="35">
        <v>43511</v>
      </c>
      <c r="H12" s="35">
        <v>43554</v>
      </c>
      <c r="I12" s="34">
        <f t="shared" ref="I12:I38" si="0">(H12-G12)/7</f>
        <v>6.1428571428571432</v>
      </c>
      <c r="J12" s="25">
        <v>0.4</v>
      </c>
      <c r="K12" s="33" t="s">
        <v>85</v>
      </c>
      <c r="L12" s="25">
        <f t="shared" ref="L12:L15" si="1">AVERAGE(J12,J12)</f>
        <v>0.4</v>
      </c>
      <c r="M12" s="70"/>
      <c r="N12" s="12" t="s">
        <v>131</v>
      </c>
      <c r="O12" s="106"/>
      <c r="P12" s="90"/>
      <c r="Q12" s="94"/>
      <c r="R12" s="12"/>
      <c r="S12" s="12"/>
      <c r="T12" s="9"/>
    </row>
    <row r="13" spans="1:20" ht="44.5" customHeight="1" x14ac:dyDescent="0.35">
      <c r="A13" s="150"/>
      <c r="B13" s="149"/>
      <c r="C13" s="152"/>
      <c r="D13" s="149"/>
      <c r="E13" s="66" t="s">
        <v>46</v>
      </c>
      <c r="F13" s="41" t="s">
        <v>108</v>
      </c>
      <c r="G13" s="35">
        <v>43556</v>
      </c>
      <c r="H13" s="35">
        <v>43560</v>
      </c>
      <c r="I13" s="34">
        <f t="shared" si="0"/>
        <v>0.5714285714285714</v>
      </c>
      <c r="J13" s="25">
        <v>0.1</v>
      </c>
      <c r="K13" s="33" t="s">
        <v>90</v>
      </c>
      <c r="L13" s="25">
        <f t="shared" si="1"/>
        <v>0.1</v>
      </c>
      <c r="M13" s="70"/>
      <c r="N13" s="12" t="s">
        <v>131</v>
      </c>
      <c r="O13" s="106"/>
      <c r="P13" s="90"/>
      <c r="Q13" s="94"/>
      <c r="R13" s="12"/>
      <c r="S13" s="12"/>
      <c r="T13" s="9"/>
    </row>
    <row r="14" spans="1:20" ht="72" customHeight="1" x14ac:dyDescent="0.35">
      <c r="A14" s="150"/>
      <c r="B14" s="149"/>
      <c r="C14" s="152"/>
      <c r="D14" s="149"/>
      <c r="E14" s="67" t="s">
        <v>75</v>
      </c>
      <c r="F14" s="41" t="s">
        <v>100</v>
      </c>
      <c r="G14" s="35">
        <v>43563</v>
      </c>
      <c r="H14" s="35">
        <v>43582</v>
      </c>
      <c r="I14" s="34">
        <f t="shared" ref="I14" si="2">(H14-G14)/7</f>
        <v>2.7142857142857144</v>
      </c>
      <c r="J14" s="25">
        <v>0.1</v>
      </c>
      <c r="K14" s="33" t="s">
        <v>121</v>
      </c>
      <c r="L14" s="25">
        <f t="shared" si="1"/>
        <v>0.1</v>
      </c>
      <c r="M14" s="70"/>
      <c r="N14" s="12" t="s">
        <v>131</v>
      </c>
      <c r="O14" s="106"/>
      <c r="P14" s="90"/>
      <c r="Q14" s="94"/>
      <c r="R14" s="12"/>
      <c r="S14" s="12"/>
      <c r="T14" s="9"/>
    </row>
    <row r="15" spans="1:20" ht="61.75" customHeight="1" x14ac:dyDescent="0.35">
      <c r="A15" s="150"/>
      <c r="B15" s="149"/>
      <c r="C15" s="152"/>
      <c r="D15" s="149"/>
      <c r="E15" s="67" t="s">
        <v>88</v>
      </c>
      <c r="F15" s="41" t="s">
        <v>92</v>
      </c>
      <c r="G15" s="35">
        <v>43584</v>
      </c>
      <c r="H15" s="35">
        <v>43585</v>
      </c>
      <c r="I15" s="34">
        <f t="shared" si="0"/>
        <v>0.14285714285714285</v>
      </c>
      <c r="J15" s="25">
        <v>0.1</v>
      </c>
      <c r="K15" s="45" t="s">
        <v>120</v>
      </c>
      <c r="L15" s="25">
        <f t="shared" si="1"/>
        <v>0.1</v>
      </c>
      <c r="M15" s="70"/>
      <c r="N15" s="12" t="s">
        <v>131</v>
      </c>
      <c r="O15" s="107"/>
      <c r="P15" s="91"/>
      <c r="Q15" s="95"/>
      <c r="R15" s="12"/>
      <c r="S15" s="12"/>
      <c r="T15" s="9"/>
    </row>
    <row r="16" spans="1:20" ht="28.4" hidden="1" customHeight="1" x14ac:dyDescent="0.35">
      <c r="A16" s="150"/>
      <c r="B16" s="149"/>
      <c r="C16" s="152"/>
      <c r="D16" s="149"/>
      <c r="E16" s="67" t="s">
        <v>75</v>
      </c>
      <c r="F16" s="42"/>
      <c r="G16" s="35"/>
      <c r="H16" s="35"/>
      <c r="I16" s="34">
        <f t="shared" si="0"/>
        <v>0</v>
      </c>
      <c r="J16" s="25">
        <v>0.3</v>
      </c>
      <c r="K16" s="45"/>
      <c r="L16" s="25">
        <f t="shared" ref="L16:L38" si="3">AVERAGE(J16:J16)</f>
        <v>0.3</v>
      </c>
      <c r="M16" s="70"/>
      <c r="N16" s="12"/>
      <c r="O16" s="64"/>
      <c r="P16" s="12"/>
      <c r="Q16" s="12"/>
      <c r="R16" s="12"/>
      <c r="S16" s="12"/>
      <c r="T16" s="9"/>
    </row>
    <row r="17" spans="1:20" ht="67.400000000000006" customHeight="1" x14ac:dyDescent="0.35">
      <c r="A17" s="31"/>
      <c r="B17" s="105" t="s">
        <v>104</v>
      </c>
      <c r="C17" s="157" t="s">
        <v>105</v>
      </c>
      <c r="D17" s="105" t="s">
        <v>93</v>
      </c>
      <c r="E17" s="67" t="s">
        <v>44</v>
      </c>
      <c r="F17" s="41" t="s">
        <v>152</v>
      </c>
      <c r="G17" s="35">
        <v>43524</v>
      </c>
      <c r="H17" s="35">
        <v>44129</v>
      </c>
      <c r="I17" s="34">
        <f t="shared" si="0"/>
        <v>86.428571428571431</v>
      </c>
      <c r="J17" s="25">
        <v>0.3</v>
      </c>
      <c r="K17" s="40" t="s">
        <v>117</v>
      </c>
      <c r="L17" s="25">
        <f t="shared" si="3"/>
        <v>0.3</v>
      </c>
      <c r="M17" s="70"/>
      <c r="N17" s="12" t="s">
        <v>131</v>
      </c>
      <c r="O17" s="99" t="s">
        <v>137</v>
      </c>
      <c r="P17" s="96" t="s">
        <v>183</v>
      </c>
      <c r="Q17" s="93" t="s">
        <v>182</v>
      </c>
      <c r="R17" s="12"/>
      <c r="S17" s="12"/>
      <c r="T17" s="9"/>
    </row>
    <row r="18" spans="1:20" ht="84.65" customHeight="1" x14ac:dyDescent="0.35">
      <c r="A18" s="31"/>
      <c r="B18" s="106"/>
      <c r="C18" s="158"/>
      <c r="D18" s="106"/>
      <c r="E18" s="67" t="s">
        <v>45</v>
      </c>
      <c r="F18" s="41" t="s">
        <v>146</v>
      </c>
      <c r="G18" s="35">
        <v>43557</v>
      </c>
      <c r="H18" s="35">
        <v>43606</v>
      </c>
      <c r="I18" s="34">
        <f t="shared" si="0"/>
        <v>7</v>
      </c>
      <c r="J18" s="25">
        <v>0.1</v>
      </c>
      <c r="K18" s="40" t="s">
        <v>150</v>
      </c>
      <c r="L18" s="25">
        <f t="shared" si="3"/>
        <v>0.1</v>
      </c>
      <c r="M18" s="70"/>
      <c r="N18" s="12" t="s">
        <v>131</v>
      </c>
      <c r="O18" s="100"/>
      <c r="P18" s="97"/>
      <c r="Q18" s="94"/>
      <c r="R18" s="12"/>
      <c r="S18" s="12"/>
      <c r="T18" s="9"/>
    </row>
    <row r="19" spans="1:20" ht="91.15" customHeight="1" x14ac:dyDescent="0.35">
      <c r="A19" s="150">
        <v>2</v>
      </c>
      <c r="B19" s="106"/>
      <c r="C19" s="158"/>
      <c r="D19" s="106"/>
      <c r="E19" s="66" t="s">
        <v>46</v>
      </c>
      <c r="F19" s="41" t="s">
        <v>98</v>
      </c>
      <c r="G19" s="35">
        <v>43586</v>
      </c>
      <c r="H19" s="35">
        <v>43615</v>
      </c>
      <c r="I19" s="34">
        <f t="shared" si="0"/>
        <v>4.1428571428571432</v>
      </c>
      <c r="J19" s="25">
        <v>0.1</v>
      </c>
      <c r="K19" s="33" t="s">
        <v>97</v>
      </c>
      <c r="L19" s="25">
        <f t="shared" si="3"/>
        <v>0.1</v>
      </c>
      <c r="M19" s="70"/>
      <c r="N19" s="32" t="s">
        <v>131</v>
      </c>
      <c r="O19" s="100"/>
      <c r="P19" s="97"/>
      <c r="Q19" s="94"/>
      <c r="R19" s="12"/>
      <c r="S19" s="12"/>
      <c r="T19" s="9"/>
    </row>
    <row r="20" spans="1:20" ht="56.5" customHeight="1" x14ac:dyDescent="0.35">
      <c r="A20" s="150"/>
      <c r="B20" s="106"/>
      <c r="C20" s="158"/>
      <c r="D20" s="106"/>
      <c r="E20" s="66" t="s">
        <v>75</v>
      </c>
      <c r="F20" s="41" t="s">
        <v>99</v>
      </c>
      <c r="G20" s="35">
        <v>43586</v>
      </c>
      <c r="H20" s="35">
        <v>43615</v>
      </c>
      <c r="I20" s="34">
        <f t="shared" ref="I20" si="4">(H20-G20)/7</f>
        <v>4.1428571428571432</v>
      </c>
      <c r="J20" s="25">
        <v>0.2</v>
      </c>
      <c r="K20" s="45" t="s">
        <v>122</v>
      </c>
      <c r="L20" s="25">
        <f t="shared" si="3"/>
        <v>0.2</v>
      </c>
      <c r="M20" s="70"/>
      <c r="N20" s="32" t="s">
        <v>131</v>
      </c>
      <c r="O20" s="100"/>
      <c r="P20" s="97"/>
      <c r="Q20" s="94"/>
      <c r="R20" s="12"/>
      <c r="S20" s="12"/>
      <c r="T20" s="9"/>
    </row>
    <row r="21" spans="1:20" ht="71.5" customHeight="1" x14ac:dyDescent="0.35">
      <c r="A21" s="150"/>
      <c r="B21" s="106"/>
      <c r="C21" s="158"/>
      <c r="D21" s="106"/>
      <c r="E21" s="66" t="s">
        <v>111</v>
      </c>
      <c r="F21" s="41" t="s">
        <v>138</v>
      </c>
      <c r="G21" s="35">
        <v>43620</v>
      </c>
      <c r="H21" s="35">
        <v>43645</v>
      </c>
      <c r="I21" s="34">
        <f t="shared" si="0"/>
        <v>3.5714285714285716</v>
      </c>
      <c r="J21" s="25">
        <v>0.15</v>
      </c>
      <c r="K21" s="45" t="s">
        <v>123</v>
      </c>
      <c r="L21" s="25">
        <f t="shared" si="3"/>
        <v>0.15</v>
      </c>
      <c r="M21" s="70"/>
      <c r="N21" s="12" t="s">
        <v>131</v>
      </c>
      <c r="O21" s="100"/>
      <c r="P21" s="97"/>
      <c r="Q21" s="94"/>
      <c r="R21" s="12"/>
      <c r="S21" s="12"/>
      <c r="T21" s="9"/>
    </row>
    <row r="22" spans="1:20" ht="64.75" customHeight="1" x14ac:dyDescent="0.35">
      <c r="A22" s="150"/>
      <c r="B22" s="107"/>
      <c r="C22" s="159"/>
      <c r="D22" s="107"/>
      <c r="E22" s="66" t="s">
        <v>112</v>
      </c>
      <c r="F22" s="41" t="s">
        <v>124</v>
      </c>
      <c r="G22" s="35">
        <v>43497</v>
      </c>
      <c r="H22" s="35">
        <v>44165</v>
      </c>
      <c r="I22" s="34">
        <f t="shared" ref="I22" si="5">(H22-G22)/7</f>
        <v>95.428571428571431</v>
      </c>
      <c r="J22" s="25">
        <v>0.15</v>
      </c>
      <c r="K22" s="45" t="s">
        <v>125</v>
      </c>
      <c r="L22" s="25">
        <f t="shared" si="3"/>
        <v>0.15</v>
      </c>
      <c r="M22" s="70"/>
      <c r="N22" s="12" t="s">
        <v>131</v>
      </c>
      <c r="O22" s="101"/>
      <c r="P22" s="98"/>
      <c r="Q22" s="95"/>
      <c r="R22" s="12"/>
      <c r="S22" s="12"/>
      <c r="T22" s="9"/>
    </row>
    <row r="23" spans="1:20" ht="81.75" customHeight="1" x14ac:dyDescent="0.35">
      <c r="A23" s="150">
        <v>3</v>
      </c>
      <c r="B23" s="149" t="s">
        <v>144</v>
      </c>
      <c r="C23" s="152" t="s">
        <v>48</v>
      </c>
      <c r="D23" s="149" t="s">
        <v>135</v>
      </c>
      <c r="E23" s="66" t="s">
        <v>44</v>
      </c>
      <c r="F23" s="41" t="s">
        <v>109</v>
      </c>
      <c r="G23" s="36">
        <v>43497</v>
      </c>
      <c r="H23" s="36">
        <v>43554</v>
      </c>
      <c r="I23" s="34">
        <f t="shared" si="0"/>
        <v>8.1428571428571423</v>
      </c>
      <c r="J23" s="25">
        <v>0.35</v>
      </c>
      <c r="K23" s="33" t="s">
        <v>118</v>
      </c>
      <c r="L23" s="25">
        <f t="shared" si="3"/>
        <v>0.35</v>
      </c>
      <c r="M23" s="70"/>
      <c r="N23" s="12" t="s">
        <v>132</v>
      </c>
      <c r="O23" s="103" t="s">
        <v>137</v>
      </c>
      <c r="P23" s="89" t="s">
        <v>180</v>
      </c>
      <c r="Q23" s="99" t="s">
        <v>176</v>
      </c>
      <c r="R23" s="12"/>
      <c r="S23" s="12"/>
      <c r="T23" s="9"/>
    </row>
    <row r="24" spans="1:20" ht="109.5" customHeight="1" x14ac:dyDescent="0.35">
      <c r="A24" s="150"/>
      <c r="B24" s="149"/>
      <c r="C24" s="152"/>
      <c r="D24" s="149"/>
      <c r="E24" s="67" t="s">
        <v>45</v>
      </c>
      <c r="F24" s="42" t="s">
        <v>134</v>
      </c>
      <c r="G24" s="35">
        <v>43556</v>
      </c>
      <c r="H24" s="35">
        <v>43676</v>
      </c>
      <c r="I24" s="34">
        <f t="shared" si="0"/>
        <v>17.142857142857142</v>
      </c>
      <c r="J24" s="57">
        <v>0.35</v>
      </c>
      <c r="K24" s="45" t="s">
        <v>117</v>
      </c>
      <c r="L24" s="25">
        <f t="shared" si="3"/>
        <v>0.35</v>
      </c>
      <c r="M24" s="70"/>
      <c r="N24" s="12" t="s">
        <v>132</v>
      </c>
      <c r="O24" s="103"/>
      <c r="P24" s="90"/>
      <c r="Q24" s="100"/>
      <c r="R24" s="12"/>
      <c r="S24" s="12"/>
      <c r="T24" s="9"/>
    </row>
    <row r="25" spans="1:20" ht="105.75" customHeight="1" x14ac:dyDescent="0.35">
      <c r="A25" s="150"/>
      <c r="B25" s="149"/>
      <c r="C25" s="152"/>
      <c r="D25" s="149"/>
      <c r="E25" s="66" t="s">
        <v>46</v>
      </c>
      <c r="F25" s="41" t="s">
        <v>136</v>
      </c>
      <c r="G25" s="35">
        <v>43435</v>
      </c>
      <c r="H25" s="35">
        <v>43465</v>
      </c>
      <c r="I25" s="34">
        <f>(H25-G25)/7</f>
        <v>4.2857142857142856</v>
      </c>
      <c r="J25" s="25">
        <v>0.3</v>
      </c>
      <c r="K25" s="33" t="s">
        <v>116</v>
      </c>
      <c r="L25" s="25">
        <f t="shared" si="3"/>
        <v>0.3</v>
      </c>
      <c r="M25" s="70"/>
      <c r="N25" s="12" t="s">
        <v>132</v>
      </c>
      <c r="O25" s="103"/>
      <c r="P25" s="91"/>
      <c r="Q25" s="101"/>
      <c r="R25" s="12"/>
      <c r="S25" s="12"/>
      <c r="T25" s="9"/>
    </row>
    <row r="26" spans="1:20" ht="88.5" customHeight="1" x14ac:dyDescent="0.35">
      <c r="A26" s="150">
        <v>4</v>
      </c>
      <c r="B26" s="154" t="s">
        <v>151</v>
      </c>
      <c r="C26" s="152" t="s">
        <v>114</v>
      </c>
      <c r="D26" s="149" t="s">
        <v>106</v>
      </c>
      <c r="E26" s="66" t="s">
        <v>44</v>
      </c>
      <c r="F26" s="43" t="s">
        <v>147</v>
      </c>
      <c r="G26" s="36">
        <v>43617</v>
      </c>
      <c r="H26" s="36">
        <v>43676</v>
      </c>
      <c r="I26" s="34">
        <f t="shared" ref="I26:I28" si="6">(H26-G26)/7</f>
        <v>8.4285714285714288</v>
      </c>
      <c r="J26" s="25">
        <v>0.15</v>
      </c>
      <c r="K26" s="33" t="s">
        <v>95</v>
      </c>
      <c r="L26" s="25">
        <f t="shared" si="3"/>
        <v>0.15</v>
      </c>
      <c r="M26" s="70"/>
      <c r="N26" s="12" t="s">
        <v>131</v>
      </c>
      <c r="O26" s="99" t="s">
        <v>137</v>
      </c>
      <c r="P26" s="89" t="s">
        <v>181</v>
      </c>
      <c r="Q26" s="99" t="s">
        <v>177</v>
      </c>
      <c r="R26" s="12"/>
      <c r="S26" s="12"/>
      <c r="T26" s="9"/>
    </row>
    <row r="27" spans="1:20" ht="125.25" customHeight="1" x14ac:dyDescent="0.35">
      <c r="A27" s="150"/>
      <c r="B27" s="154"/>
      <c r="C27" s="152"/>
      <c r="D27" s="149"/>
      <c r="E27" s="66" t="s">
        <v>45</v>
      </c>
      <c r="F27" s="42" t="s">
        <v>110</v>
      </c>
      <c r="G27" s="35">
        <v>43678</v>
      </c>
      <c r="H27" s="35">
        <v>43724</v>
      </c>
      <c r="I27" s="34">
        <f t="shared" si="6"/>
        <v>6.5714285714285712</v>
      </c>
      <c r="J27" s="25">
        <v>0.35</v>
      </c>
      <c r="K27" s="40" t="s">
        <v>101</v>
      </c>
      <c r="L27" s="25">
        <f t="shared" si="3"/>
        <v>0.35</v>
      </c>
      <c r="M27" s="70"/>
      <c r="N27" s="12" t="s">
        <v>131</v>
      </c>
      <c r="O27" s="100"/>
      <c r="P27" s="90"/>
      <c r="Q27" s="100"/>
      <c r="R27" s="12"/>
      <c r="S27" s="12"/>
      <c r="T27" s="9"/>
    </row>
    <row r="28" spans="1:20" ht="102.75" customHeight="1" x14ac:dyDescent="0.35">
      <c r="A28" s="150"/>
      <c r="B28" s="154"/>
      <c r="C28" s="152"/>
      <c r="D28" s="149"/>
      <c r="E28" s="66" t="s">
        <v>46</v>
      </c>
      <c r="F28" s="42" t="s">
        <v>148</v>
      </c>
      <c r="G28" s="35">
        <v>43739</v>
      </c>
      <c r="H28" s="35">
        <v>44136</v>
      </c>
      <c r="I28" s="34">
        <f t="shared" si="6"/>
        <v>56.714285714285715</v>
      </c>
      <c r="J28" s="25">
        <v>0.35</v>
      </c>
      <c r="K28" s="40" t="s">
        <v>153</v>
      </c>
      <c r="L28" s="25">
        <f t="shared" si="3"/>
        <v>0.35</v>
      </c>
      <c r="M28" s="70"/>
      <c r="N28" s="12" t="s">
        <v>131</v>
      </c>
      <c r="O28" s="100"/>
      <c r="P28" s="90"/>
      <c r="Q28" s="100"/>
      <c r="R28" s="12"/>
      <c r="S28" s="12"/>
      <c r="T28" s="9"/>
    </row>
    <row r="29" spans="1:20" ht="77.25" customHeight="1" x14ac:dyDescent="0.35">
      <c r="A29" s="150"/>
      <c r="B29" s="154"/>
      <c r="C29" s="152"/>
      <c r="D29" s="149"/>
      <c r="E29" s="66" t="s">
        <v>75</v>
      </c>
      <c r="F29" s="42" t="s">
        <v>149</v>
      </c>
      <c r="G29" s="35">
        <v>43678</v>
      </c>
      <c r="H29" s="35">
        <v>43724</v>
      </c>
      <c r="I29" s="34">
        <f t="shared" ref="I29" si="7">(H29-G29)/7</f>
        <v>6.5714285714285712</v>
      </c>
      <c r="J29" s="25">
        <v>0.15</v>
      </c>
      <c r="K29" s="40" t="s">
        <v>101</v>
      </c>
      <c r="L29" s="25">
        <f t="shared" si="3"/>
        <v>0.15</v>
      </c>
      <c r="M29" s="70"/>
      <c r="N29" s="12" t="s">
        <v>131</v>
      </c>
      <c r="O29" s="100"/>
      <c r="P29" s="91"/>
      <c r="Q29" s="101"/>
      <c r="R29" s="12"/>
      <c r="S29" s="12"/>
      <c r="T29" s="9"/>
    </row>
    <row r="30" spans="1:20" ht="45" customHeight="1" x14ac:dyDescent="0.35">
      <c r="A30" s="150">
        <v>5</v>
      </c>
      <c r="B30" s="149" t="s">
        <v>86</v>
      </c>
      <c r="C30" s="152" t="s">
        <v>49</v>
      </c>
      <c r="D30" s="149" t="s">
        <v>130</v>
      </c>
      <c r="E30" s="66" t="s">
        <v>44</v>
      </c>
      <c r="F30" s="41" t="s">
        <v>119</v>
      </c>
      <c r="G30" s="35">
        <v>43524</v>
      </c>
      <c r="H30" s="35">
        <v>43616</v>
      </c>
      <c r="I30" s="34">
        <f t="shared" si="0"/>
        <v>13.142857142857142</v>
      </c>
      <c r="J30" s="25">
        <v>0.1</v>
      </c>
      <c r="K30" s="46" t="s">
        <v>126</v>
      </c>
      <c r="L30" s="25">
        <f t="shared" si="3"/>
        <v>0.1</v>
      </c>
      <c r="M30" s="70"/>
      <c r="N30" s="12" t="s">
        <v>131</v>
      </c>
      <c r="O30" s="103" t="s">
        <v>137</v>
      </c>
      <c r="P30" s="89" t="s">
        <v>179</v>
      </c>
      <c r="Q30" s="99" t="s">
        <v>178</v>
      </c>
      <c r="R30" s="12"/>
      <c r="S30" s="12"/>
      <c r="T30" s="9"/>
    </row>
    <row r="31" spans="1:20" ht="43.5" customHeight="1" x14ac:dyDescent="0.35">
      <c r="A31" s="150"/>
      <c r="B31" s="149"/>
      <c r="C31" s="152"/>
      <c r="D31" s="149"/>
      <c r="E31" s="66" t="s">
        <v>45</v>
      </c>
      <c r="F31" s="41" t="s">
        <v>96</v>
      </c>
      <c r="G31" s="35">
        <v>43524</v>
      </c>
      <c r="H31" s="35">
        <v>43830</v>
      </c>
      <c r="I31" s="34">
        <f t="shared" si="0"/>
        <v>43.714285714285715</v>
      </c>
      <c r="J31" s="25">
        <v>0.15</v>
      </c>
      <c r="K31" s="40" t="s">
        <v>142</v>
      </c>
      <c r="L31" s="25">
        <f t="shared" si="3"/>
        <v>0.15</v>
      </c>
      <c r="M31" s="70"/>
      <c r="N31" s="12" t="s">
        <v>131</v>
      </c>
      <c r="O31" s="103"/>
      <c r="P31" s="90"/>
      <c r="Q31" s="100"/>
      <c r="R31" s="12"/>
      <c r="S31" s="12"/>
      <c r="T31" s="9"/>
    </row>
    <row r="32" spans="1:20" ht="40.5" customHeight="1" x14ac:dyDescent="0.35">
      <c r="A32" s="150"/>
      <c r="B32" s="149"/>
      <c r="C32" s="152"/>
      <c r="D32" s="149"/>
      <c r="E32" s="66" t="s">
        <v>46</v>
      </c>
      <c r="F32" s="41" t="s">
        <v>145</v>
      </c>
      <c r="G32" s="35">
        <v>43619</v>
      </c>
      <c r="H32" s="35">
        <v>43677</v>
      </c>
      <c r="I32" s="34">
        <f t="shared" si="0"/>
        <v>8.2857142857142865</v>
      </c>
      <c r="J32" s="25">
        <v>0.1</v>
      </c>
      <c r="K32" s="40" t="s">
        <v>137</v>
      </c>
      <c r="L32" s="25">
        <f t="shared" si="3"/>
        <v>0.1</v>
      </c>
      <c r="M32" s="70"/>
      <c r="N32" s="12" t="s">
        <v>143</v>
      </c>
      <c r="O32" s="103"/>
      <c r="P32" s="90"/>
      <c r="Q32" s="100"/>
      <c r="R32" s="12"/>
      <c r="S32" s="12"/>
      <c r="T32" s="9"/>
    </row>
    <row r="33" spans="1:20" ht="54.75" customHeight="1" x14ac:dyDescent="0.35">
      <c r="A33" s="150"/>
      <c r="B33" s="149"/>
      <c r="C33" s="152"/>
      <c r="D33" s="149"/>
      <c r="E33" s="66" t="s">
        <v>75</v>
      </c>
      <c r="F33" s="41" t="s">
        <v>89</v>
      </c>
      <c r="G33" s="35">
        <v>43862</v>
      </c>
      <c r="H33" s="35">
        <v>43891</v>
      </c>
      <c r="I33" s="34">
        <f t="shared" si="0"/>
        <v>4.1428571428571432</v>
      </c>
      <c r="J33" s="25">
        <v>0.1</v>
      </c>
      <c r="K33" s="33" t="s">
        <v>127</v>
      </c>
      <c r="L33" s="25">
        <f t="shared" si="3"/>
        <v>0.1</v>
      </c>
      <c r="M33" s="70"/>
      <c r="N33" s="12" t="s">
        <v>131</v>
      </c>
      <c r="O33" s="103"/>
      <c r="P33" s="90"/>
      <c r="Q33" s="100"/>
      <c r="R33" s="12"/>
      <c r="S33" s="12"/>
      <c r="T33" s="9"/>
    </row>
    <row r="34" spans="1:20" ht="48" customHeight="1" x14ac:dyDescent="0.35">
      <c r="A34" s="150"/>
      <c r="B34" s="149"/>
      <c r="C34" s="152"/>
      <c r="D34" s="149"/>
      <c r="E34" s="67" t="s">
        <v>88</v>
      </c>
      <c r="F34" s="41" t="s">
        <v>94</v>
      </c>
      <c r="G34" s="35">
        <v>43862</v>
      </c>
      <c r="H34" s="35">
        <v>43922</v>
      </c>
      <c r="I34" s="34">
        <f t="shared" si="0"/>
        <v>8.5714285714285712</v>
      </c>
      <c r="J34" s="25">
        <v>0.15</v>
      </c>
      <c r="K34" s="33" t="s">
        <v>127</v>
      </c>
      <c r="L34" s="25">
        <f t="shared" si="3"/>
        <v>0.15</v>
      </c>
      <c r="M34" s="70"/>
      <c r="N34" s="12" t="s">
        <v>131</v>
      </c>
      <c r="O34" s="103"/>
      <c r="P34" s="90"/>
      <c r="Q34" s="100"/>
      <c r="R34" s="12"/>
      <c r="S34" s="12"/>
      <c r="T34" s="9"/>
    </row>
    <row r="35" spans="1:20" ht="44.15" customHeight="1" x14ac:dyDescent="0.35">
      <c r="A35" s="150"/>
      <c r="B35" s="149"/>
      <c r="C35" s="152"/>
      <c r="D35" s="149"/>
      <c r="E35" s="67" t="s">
        <v>111</v>
      </c>
      <c r="F35" s="42" t="s">
        <v>87</v>
      </c>
      <c r="G35" s="35">
        <v>43929</v>
      </c>
      <c r="H35" s="35">
        <v>43982</v>
      </c>
      <c r="I35" s="34">
        <f t="shared" si="0"/>
        <v>7.5714285714285712</v>
      </c>
      <c r="J35" s="25">
        <v>0.1</v>
      </c>
      <c r="K35" s="45" t="s">
        <v>128</v>
      </c>
      <c r="L35" s="25">
        <f t="shared" si="3"/>
        <v>0.1</v>
      </c>
      <c r="M35" s="70"/>
      <c r="N35" s="12" t="s">
        <v>131</v>
      </c>
      <c r="O35" s="103"/>
      <c r="P35" s="90"/>
      <c r="Q35" s="100"/>
      <c r="R35" s="12"/>
      <c r="S35" s="12"/>
      <c r="T35" s="9"/>
    </row>
    <row r="36" spans="1:20" ht="48.65" customHeight="1" x14ac:dyDescent="0.35">
      <c r="A36" s="150"/>
      <c r="B36" s="149"/>
      <c r="C36" s="152"/>
      <c r="D36" s="149"/>
      <c r="E36" s="66" t="s">
        <v>112</v>
      </c>
      <c r="F36" s="41" t="s">
        <v>102</v>
      </c>
      <c r="G36" s="35">
        <v>43986</v>
      </c>
      <c r="H36" s="35">
        <v>44074</v>
      </c>
      <c r="I36" s="34">
        <f t="shared" si="0"/>
        <v>12.571428571428571</v>
      </c>
      <c r="J36" s="25">
        <v>0.15</v>
      </c>
      <c r="K36" s="45" t="s">
        <v>129</v>
      </c>
      <c r="L36" s="25">
        <f t="shared" si="3"/>
        <v>0.15</v>
      </c>
      <c r="M36" s="70"/>
      <c r="N36" s="12" t="s">
        <v>131</v>
      </c>
      <c r="O36" s="103"/>
      <c r="P36" s="90"/>
      <c r="Q36" s="100"/>
      <c r="R36" s="12"/>
      <c r="S36" s="12"/>
      <c r="T36" s="9"/>
    </row>
    <row r="37" spans="1:20" ht="51.65" customHeight="1" x14ac:dyDescent="0.35">
      <c r="A37" s="150"/>
      <c r="B37" s="149"/>
      <c r="C37" s="152"/>
      <c r="D37" s="149"/>
      <c r="E37" s="68" t="s">
        <v>113</v>
      </c>
      <c r="F37" s="41" t="s">
        <v>115</v>
      </c>
      <c r="G37" s="35">
        <v>44076</v>
      </c>
      <c r="H37" s="35">
        <v>44087</v>
      </c>
      <c r="I37" s="34">
        <f t="shared" si="0"/>
        <v>1.5714285714285714</v>
      </c>
      <c r="J37" s="25">
        <v>0.05</v>
      </c>
      <c r="K37" s="33" t="s">
        <v>90</v>
      </c>
      <c r="L37" s="25">
        <f t="shared" si="3"/>
        <v>0.05</v>
      </c>
      <c r="M37" s="70"/>
      <c r="N37" s="12" t="s">
        <v>131</v>
      </c>
      <c r="O37" s="103"/>
      <c r="P37" s="90"/>
      <c r="Q37" s="100"/>
      <c r="R37" s="12"/>
      <c r="S37" s="12"/>
      <c r="T37" s="9"/>
    </row>
    <row r="38" spans="1:20" ht="40.5" customHeight="1" thickBot="1" x14ac:dyDescent="0.4">
      <c r="A38" s="155"/>
      <c r="B38" s="151"/>
      <c r="C38" s="153"/>
      <c r="D38" s="151"/>
      <c r="E38" s="69" t="s">
        <v>141</v>
      </c>
      <c r="F38" s="44" t="s">
        <v>103</v>
      </c>
      <c r="G38" s="37">
        <v>44090</v>
      </c>
      <c r="H38" s="37">
        <v>44129</v>
      </c>
      <c r="I38" s="48">
        <f t="shared" si="0"/>
        <v>5.5714285714285712</v>
      </c>
      <c r="J38" s="26">
        <v>0.1</v>
      </c>
      <c r="K38" s="47" t="s">
        <v>133</v>
      </c>
      <c r="L38" s="26">
        <f t="shared" si="3"/>
        <v>0.1</v>
      </c>
      <c r="M38" s="71"/>
      <c r="N38" s="27" t="s">
        <v>131</v>
      </c>
      <c r="O38" s="104"/>
      <c r="P38" s="92"/>
      <c r="Q38" s="102"/>
      <c r="R38" s="27"/>
      <c r="S38" s="27"/>
      <c r="T38" s="28"/>
    </row>
    <row r="39" spans="1:20" ht="30" customHeight="1" x14ac:dyDescent="0.35">
      <c r="A39" s="147" t="s">
        <v>23</v>
      </c>
      <c r="B39" s="147"/>
      <c r="C39" s="147"/>
      <c r="D39" s="147"/>
      <c r="E39" s="1" t="s">
        <v>24</v>
      </c>
      <c r="F39" s="2">
        <f>L11</f>
        <v>0.3</v>
      </c>
      <c r="G39" s="3"/>
      <c r="H39" s="3"/>
      <c r="I39" s="15"/>
      <c r="J39" s="13"/>
      <c r="K39" s="3"/>
      <c r="L39" s="3"/>
      <c r="M39" s="3"/>
      <c r="N39" s="3"/>
      <c r="O39" s="3"/>
      <c r="P39" s="3"/>
      <c r="Q39" s="3"/>
      <c r="R39" s="4"/>
      <c r="S39" s="4"/>
      <c r="T39" s="4"/>
    </row>
    <row r="40" spans="1:20" x14ac:dyDescent="0.35">
      <c r="A40" s="5"/>
      <c r="B40" s="5"/>
      <c r="C40" s="6"/>
      <c r="D40" s="6"/>
      <c r="E40" s="1" t="s">
        <v>25</v>
      </c>
      <c r="F40" s="2">
        <f>L12</f>
        <v>0.4</v>
      </c>
      <c r="G40" s="3"/>
      <c r="H40" s="13"/>
      <c r="I40" s="13"/>
      <c r="J40" s="13"/>
      <c r="K40" s="3"/>
      <c r="L40" s="3"/>
      <c r="M40" s="3"/>
      <c r="N40" s="3"/>
      <c r="O40" s="3"/>
      <c r="P40" s="3"/>
      <c r="Q40" s="3"/>
      <c r="R40" s="4"/>
      <c r="S40" s="4"/>
      <c r="T40" s="4"/>
    </row>
    <row r="41" spans="1:20" x14ac:dyDescent="0.35">
      <c r="A41" s="5"/>
      <c r="B41" s="5"/>
      <c r="C41" s="6"/>
      <c r="D41" s="6"/>
      <c r="E41" s="1" t="s">
        <v>26</v>
      </c>
      <c r="F41" s="2">
        <f>L19</f>
        <v>0.1</v>
      </c>
      <c r="G41" s="3"/>
      <c r="H41" s="13"/>
      <c r="I41" s="13"/>
      <c r="J41" s="13"/>
      <c r="K41" s="3"/>
      <c r="L41" s="3"/>
      <c r="M41" s="3"/>
      <c r="N41" s="3"/>
      <c r="O41" s="3"/>
      <c r="P41" s="3"/>
      <c r="Q41" s="3"/>
      <c r="R41" s="4"/>
      <c r="S41" s="4"/>
      <c r="T41" s="4"/>
    </row>
    <row r="42" spans="1:20" x14ac:dyDescent="0.35">
      <c r="A42" s="5"/>
      <c r="B42" s="5"/>
      <c r="C42" s="6"/>
      <c r="D42" s="6"/>
      <c r="E42" s="1" t="s">
        <v>27</v>
      </c>
      <c r="F42" s="2">
        <f>L23</f>
        <v>0.35</v>
      </c>
      <c r="G42" s="3"/>
      <c r="H42" s="13"/>
      <c r="I42" s="13"/>
      <c r="J42" s="13"/>
      <c r="K42" s="3"/>
      <c r="L42" s="3"/>
      <c r="M42" s="3"/>
      <c r="N42" s="3"/>
      <c r="O42" s="3"/>
      <c r="P42" s="3"/>
      <c r="Q42" s="3"/>
      <c r="R42" s="4"/>
      <c r="S42" s="4"/>
      <c r="T42" s="4"/>
    </row>
    <row r="43" spans="1:20" x14ac:dyDescent="0.35">
      <c r="A43" s="5"/>
      <c r="B43" s="5"/>
      <c r="C43" s="6"/>
      <c r="D43" s="6"/>
      <c r="E43" s="1" t="s">
        <v>28</v>
      </c>
      <c r="F43" s="2">
        <f>L25</f>
        <v>0.3</v>
      </c>
      <c r="G43" s="3"/>
      <c r="H43" s="13"/>
      <c r="I43" s="13"/>
      <c r="J43" s="13"/>
      <c r="K43" s="3"/>
      <c r="L43" s="3"/>
      <c r="M43" s="3"/>
      <c r="N43" s="3"/>
      <c r="O43" s="3"/>
      <c r="P43" s="3"/>
      <c r="Q43" s="3"/>
      <c r="R43" s="4"/>
      <c r="S43" s="4"/>
      <c r="T43" s="4"/>
    </row>
    <row r="44" spans="1:20" x14ac:dyDescent="0.35">
      <c r="A44" s="5"/>
      <c r="B44" s="5"/>
      <c r="C44" s="6"/>
      <c r="D44" s="6"/>
      <c r="E44" s="1" t="s">
        <v>29</v>
      </c>
      <c r="F44" s="2">
        <f>L30</f>
        <v>0.1</v>
      </c>
      <c r="G44" s="3"/>
      <c r="H44" s="13"/>
      <c r="I44" s="13"/>
      <c r="J44" s="13"/>
      <c r="K44" s="3"/>
      <c r="L44" s="3"/>
      <c r="M44" s="3"/>
      <c r="N44" s="3"/>
      <c r="O44" s="3"/>
      <c r="P44" s="3"/>
      <c r="Q44" s="3"/>
      <c r="R44" s="4"/>
      <c r="S44" s="4"/>
      <c r="T44" s="4"/>
    </row>
    <row r="45" spans="1:20" x14ac:dyDescent="0.35">
      <c r="A45" s="5"/>
      <c r="B45" s="5"/>
      <c r="C45" s="6"/>
      <c r="D45" s="6"/>
      <c r="E45" s="1" t="s">
        <v>30</v>
      </c>
      <c r="F45" s="2">
        <f>L33</f>
        <v>0.1</v>
      </c>
      <c r="G45" s="3"/>
      <c r="H45" s="13"/>
      <c r="I45" s="13"/>
      <c r="J45" s="13"/>
      <c r="K45" s="3"/>
      <c r="L45" s="3"/>
      <c r="M45" s="3"/>
      <c r="N45" s="3"/>
      <c r="O45" s="3"/>
      <c r="P45" s="3"/>
      <c r="Q45" s="3"/>
      <c r="R45" s="4"/>
      <c r="S45" s="4"/>
      <c r="T45" s="4"/>
    </row>
    <row r="46" spans="1:20" x14ac:dyDescent="0.35">
      <c r="A46" s="5"/>
      <c r="B46" s="5"/>
      <c r="C46" s="6"/>
      <c r="D46" s="6"/>
      <c r="E46" s="1" t="s">
        <v>31</v>
      </c>
      <c r="F46" s="2">
        <f>L34</f>
        <v>0.15</v>
      </c>
      <c r="G46" s="3"/>
      <c r="H46" s="13"/>
      <c r="I46" s="13"/>
      <c r="J46" s="13"/>
      <c r="K46" s="3"/>
      <c r="L46" s="3"/>
      <c r="M46" s="3"/>
      <c r="N46" s="3"/>
      <c r="O46" s="3"/>
      <c r="P46" s="3"/>
      <c r="Q46" s="3"/>
      <c r="R46" s="4"/>
      <c r="S46" s="4"/>
      <c r="T46" s="4"/>
    </row>
    <row r="47" spans="1:20" x14ac:dyDescent="0.35">
      <c r="A47" s="5"/>
      <c r="B47" s="5"/>
      <c r="C47" s="6"/>
      <c r="D47" s="6"/>
      <c r="E47" s="1" t="s">
        <v>32</v>
      </c>
      <c r="F47" s="2">
        <f>L37</f>
        <v>0.05</v>
      </c>
      <c r="G47" s="3"/>
      <c r="H47" s="3"/>
      <c r="I47" s="15"/>
      <c r="J47" s="13"/>
      <c r="K47" s="3"/>
      <c r="L47" s="3"/>
      <c r="M47" s="3"/>
      <c r="N47" s="3"/>
      <c r="O47" s="3"/>
      <c r="P47" s="3"/>
      <c r="Q47" s="3"/>
      <c r="R47" s="4"/>
      <c r="S47" s="4"/>
      <c r="T47" s="4"/>
    </row>
    <row r="48" spans="1:20" x14ac:dyDescent="0.35">
      <c r="A48" s="5"/>
      <c r="B48" s="5"/>
      <c r="C48" s="6"/>
      <c r="D48" s="6"/>
      <c r="E48" s="1" t="s">
        <v>33</v>
      </c>
      <c r="F48" s="2">
        <f>L38</f>
        <v>0.1</v>
      </c>
      <c r="G48" s="3"/>
      <c r="H48" s="3"/>
      <c r="I48" s="15"/>
      <c r="J48" s="13"/>
      <c r="K48" s="3"/>
      <c r="L48" s="3"/>
      <c r="M48" s="3"/>
      <c r="N48" s="3"/>
      <c r="O48" s="3"/>
      <c r="P48" s="3"/>
      <c r="Q48" s="3"/>
      <c r="R48" s="4"/>
      <c r="S48" s="4"/>
      <c r="T48" s="4"/>
    </row>
    <row r="49" spans="1:20" x14ac:dyDescent="0.35">
      <c r="A49" s="5"/>
      <c r="B49" s="5"/>
      <c r="C49" s="6"/>
      <c r="D49" s="6"/>
      <c r="E49" s="7"/>
      <c r="F49" s="8"/>
      <c r="G49" s="3"/>
      <c r="H49" s="3"/>
      <c r="I49" s="13"/>
      <c r="J49" s="13"/>
      <c r="K49" s="3"/>
      <c r="L49" s="3"/>
      <c r="M49" s="3"/>
      <c r="N49" s="3"/>
      <c r="O49" s="3"/>
      <c r="P49" s="3"/>
      <c r="Q49" s="3"/>
      <c r="R49" s="4"/>
      <c r="S49" s="4"/>
      <c r="T49" s="4"/>
    </row>
    <row r="50" spans="1:20" ht="23.25" customHeight="1" x14ac:dyDescent="0.35">
      <c r="A50" s="148" t="s">
        <v>34</v>
      </c>
      <c r="B50" s="148"/>
      <c r="C50" s="148"/>
      <c r="D50" s="148"/>
      <c r="E50" s="38">
        <f>AVERAGE(F39:F48)</f>
        <v>0.19500000000000001</v>
      </c>
      <c r="F50" s="39" t="s">
        <v>35</v>
      </c>
      <c r="G50" s="3"/>
      <c r="H50" s="3"/>
      <c r="I50" s="13"/>
      <c r="J50" s="13"/>
      <c r="K50" s="3"/>
      <c r="L50" s="3"/>
      <c r="M50" s="3"/>
      <c r="N50" s="3"/>
      <c r="O50" s="3"/>
      <c r="P50" s="3"/>
      <c r="Q50" s="3"/>
      <c r="R50" s="4"/>
      <c r="S50" s="4"/>
      <c r="T50" s="4"/>
    </row>
  </sheetData>
  <mergeCells count="73">
    <mergeCell ref="D26:D29"/>
    <mergeCell ref="C11:C16"/>
    <mergeCell ref="A19:A22"/>
    <mergeCell ref="B17:B22"/>
    <mergeCell ref="D17:D22"/>
    <mergeCell ref="C17:C22"/>
    <mergeCell ref="P9:P10"/>
    <mergeCell ref="G9:H9"/>
    <mergeCell ref="I9:I10"/>
    <mergeCell ref="J9:J10"/>
    <mergeCell ref="K9:K10"/>
    <mergeCell ref="L9:L10"/>
    <mergeCell ref="A39:D39"/>
    <mergeCell ref="A50:D50"/>
    <mergeCell ref="D11:D16"/>
    <mergeCell ref="A11:A16"/>
    <mergeCell ref="B11:B16"/>
    <mergeCell ref="D30:D38"/>
    <mergeCell ref="B30:B38"/>
    <mergeCell ref="C30:C38"/>
    <mergeCell ref="B23:B25"/>
    <mergeCell ref="C23:C25"/>
    <mergeCell ref="B26:B29"/>
    <mergeCell ref="A30:A38"/>
    <mergeCell ref="A23:A25"/>
    <mergeCell ref="A26:A29"/>
    <mergeCell ref="C26:C29"/>
    <mergeCell ref="D23:D25"/>
    <mergeCell ref="R8:T8"/>
    <mergeCell ref="A8:O8"/>
    <mergeCell ref="T9:T10"/>
    <mergeCell ref="P8:Q8"/>
    <mergeCell ref="Q9:Q10"/>
    <mergeCell ref="M9:M10"/>
    <mergeCell ref="A9:A10"/>
    <mergeCell ref="B9:B10"/>
    <mergeCell ref="C9:C10"/>
    <mergeCell ref="D9:D10"/>
    <mergeCell ref="E9:E10"/>
    <mergeCell ref="F9:F10"/>
    <mergeCell ref="N9:N10"/>
    <mergeCell ref="R9:R10"/>
    <mergeCell ref="S9:S10"/>
    <mergeCell ref="O9:O10"/>
    <mergeCell ref="C7:T7"/>
    <mergeCell ref="A7:B7"/>
    <mergeCell ref="A3:B3"/>
    <mergeCell ref="C3:I3"/>
    <mergeCell ref="K3:T3"/>
    <mergeCell ref="A4:B4"/>
    <mergeCell ref="C4:I4"/>
    <mergeCell ref="J4:K4"/>
    <mergeCell ref="L4:T4"/>
    <mergeCell ref="A5:B5"/>
    <mergeCell ref="C5:I5"/>
    <mergeCell ref="J5:K5"/>
    <mergeCell ref="L5:T5"/>
    <mergeCell ref="A6:B6"/>
    <mergeCell ref="O30:O38"/>
    <mergeCell ref="O23:O25"/>
    <mergeCell ref="O26:O29"/>
    <mergeCell ref="O11:O15"/>
    <mergeCell ref="O17:O22"/>
    <mergeCell ref="P26:P29"/>
    <mergeCell ref="P30:P38"/>
    <mergeCell ref="P11:P15"/>
    <mergeCell ref="Q11:Q15"/>
    <mergeCell ref="P17:P22"/>
    <mergeCell ref="P23:P25"/>
    <mergeCell ref="Q17:Q22"/>
    <mergeCell ref="Q23:Q25"/>
    <mergeCell ref="Q30:Q38"/>
    <mergeCell ref="Q26:Q29"/>
  </mergeCells>
  <conditionalFormatting sqref="L11:L38">
    <cfRule type="cellIs" dxfId="3" priority="15" operator="greaterThan">
      <formula>1</formula>
    </cfRule>
  </conditionalFormatting>
  <dataValidations count="4">
    <dataValidation type="date" operator="greaterThanOrEqual" allowBlank="1" showInputMessage="1" showErrorMessage="1" sqref="E39:E43" xr:uid="{00000000-0002-0000-0000-000000000000}">
      <formula1>41426</formula1>
    </dataValidation>
    <dataValidation allowBlank="1" showInputMessage="1" showErrorMessage="1" promptTitle="Validación" prompt="El porcentaje no debe exceder el 100%" sqref="L11:L38" xr:uid="{00000000-0002-0000-0000-000001000000}"/>
    <dataValidation type="date" allowBlank="1" showInputMessage="1" showErrorMessage="1" promptTitle="Validación" prompt="formato DD/MM/AA" sqref="G11:H38" xr:uid="{00000000-0002-0000-0000-000002000000}">
      <formula1>36526</formula1>
      <formula2>47829</formula2>
    </dataValidation>
    <dataValidation operator="greaterThanOrEqual" allowBlank="1" showInputMessage="1" showErrorMessage="1" sqref="E11:E38" xr:uid="{00000000-0002-0000-0000-000003000000}"/>
  </dataValidations>
  <pageMargins left="0.70866141732283472" right="0.70866141732283472" top="0.74803149606299213" bottom="0.74803149606299213" header="0.31496062992125984" footer="0.31496062992125984"/>
  <pageSetup paperSize="5" scale="45"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1" manualBreakCount="1">
    <brk id="25" max="16383"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9"/>
  <sheetViews>
    <sheetView zoomScale="85" zoomScaleNormal="85" workbookViewId="0">
      <pane xSplit="2" ySplit="5" topLeftCell="C29" activePane="bottomRight" state="frozen"/>
      <selection pane="topRight" activeCell="B1" sqref="B1"/>
      <selection pane="bottomLeft" activeCell="A6" sqref="A6"/>
      <selection pane="bottomRight" activeCell="H33" sqref="H33"/>
    </sheetView>
  </sheetViews>
  <sheetFormatPr baseColWidth="10" defaultRowHeight="14.5" x14ac:dyDescent="0.35"/>
  <cols>
    <col min="2" max="2" width="21.453125" customWidth="1"/>
    <col min="3" max="3" width="26.1796875" customWidth="1"/>
    <col min="4" max="4" width="15.453125" customWidth="1"/>
    <col min="5" max="5" width="11.54296875" customWidth="1"/>
    <col min="6" max="6" width="13.1796875" style="14" customWidth="1"/>
    <col min="7" max="7" width="13.54296875" style="14" customWidth="1"/>
    <col min="8" max="8" width="7.453125" style="14" bestFit="1" customWidth="1"/>
    <col min="9" max="9" width="8.453125" style="14" customWidth="1"/>
    <col min="10" max="10" width="9.453125" style="14" customWidth="1"/>
    <col min="11" max="12" width="7.453125" style="14" bestFit="1" customWidth="1"/>
    <col min="13" max="14" width="7.453125" style="14" customWidth="1"/>
    <col min="15" max="15" width="7.453125" style="14" bestFit="1" customWidth="1"/>
    <col min="16" max="16" width="18.453125" customWidth="1"/>
    <col min="19" max="19" width="14" customWidth="1"/>
    <col min="20" max="20" width="20.453125" customWidth="1"/>
  </cols>
  <sheetData>
    <row r="1" spans="1:18" x14ac:dyDescent="0.35">
      <c r="F1"/>
      <c r="G1"/>
      <c r="H1"/>
      <c r="I1"/>
      <c r="J1"/>
      <c r="K1"/>
      <c r="L1"/>
      <c r="M1"/>
      <c r="N1"/>
      <c r="O1"/>
    </row>
    <row r="2" spans="1:18" ht="18" x14ac:dyDescent="0.35">
      <c r="B2" s="188" t="s">
        <v>154</v>
      </c>
      <c r="C2" s="188"/>
      <c r="D2" s="188"/>
      <c r="E2" s="188"/>
      <c r="F2" s="188"/>
      <c r="G2" s="188"/>
      <c r="H2" s="188"/>
      <c r="I2" s="188"/>
      <c r="J2" s="188"/>
      <c r="K2" s="188"/>
      <c r="L2" s="188"/>
      <c r="M2" s="188"/>
      <c r="N2" s="188"/>
      <c r="O2" s="188"/>
      <c r="P2" s="188"/>
    </row>
    <row r="3" spans="1:18" ht="15" thickBot="1" x14ac:dyDescent="0.4">
      <c r="F3"/>
      <c r="G3"/>
      <c r="H3"/>
      <c r="I3"/>
      <c r="J3"/>
      <c r="K3"/>
      <c r="L3"/>
      <c r="M3"/>
      <c r="N3"/>
      <c r="O3"/>
    </row>
    <row r="4" spans="1:18" ht="18" customHeight="1" x14ac:dyDescent="0.35">
      <c r="A4" s="165" t="s">
        <v>8</v>
      </c>
      <c r="B4" s="189" t="s">
        <v>9</v>
      </c>
      <c r="C4" s="189" t="s">
        <v>163</v>
      </c>
      <c r="D4" s="183" t="s">
        <v>164</v>
      </c>
      <c r="E4" s="184"/>
      <c r="F4" s="189" t="s">
        <v>165</v>
      </c>
      <c r="G4" s="189" t="s">
        <v>166</v>
      </c>
      <c r="H4" s="183">
        <v>2019</v>
      </c>
      <c r="I4" s="193"/>
      <c r="J4" s="193"/>
      <c r="K4" s="184"/>
      <c r="L4" s="183">
        <v>2020</v>
      </c>
      <c r="M4" s="193"/>
      <c r="N4" s="193"/>
      <c r="O4" s="184"/>
      <c r="P4" s="191" t="s">
        <v>172</v>
      </c>
    </row>
    <row r="5" spans="1:18" ht="30" customHeight="1" x14ac:dyDescent="0.35">
      <c r="A5" s="166"/>
      <c r="B5" s="190"/>
      <c r="C5" s="190"/>
      <c r="D5" s="56" t="s">
        <v>21</v>
      </c>
      <c r="E5" s="56" t="s">
        <v>167</v>
      </c>
      <c r="F5" s="190"/>
      <c r="G5" s="190"/>
      <c r="H5" s="74" t="s">
        <v>168</v>
      </c>
      <c r="I5" s="74" t="s">
        <v>170</v>
      </c>
      <c r="J5" s="74" t="s">
        <v>171</v>
      </c>
      <c r="K5" s="74" t="s">
        <v>169</v>
      </c>
      <c r="L5" s="74" t="s">
        <v>168</v>
      </c>
      <c r="M5" s="74" t="s">
        <v>170</v>
      </c>
      <c r="N5" s="74" t="s">
        <v>171</v>
      </c>
      <c r="O5" s="74" t="s">
        <v>169</v>
      </c>
      <c r="P5" s="192"/>
    </row>
    <row r="6" spans="1:18" ht="39" x14ac:dyDescent="0.35">
      <c r="A6" s="167" t="s">
        <v>78</v>
      </c>
      <c r="B6" s="174" t="s">
        <v>84</v>
      </c>
      <c r="C6" s="49" t="s">
        <v>140</v>
      </c>
      <c r="D6" s="50">
        <v>43497</v>
      </c>
      <c r="E6" s="50">
        <v>43511</v>
      </c>
      <c r="F6" s="85">
        <v>0.3</v>
      </c>
      <c r="G6" s="51">
        <v>0.3</v>
      </c>
      <c r="H6" s="162">
        <f>SUM(F6:F10)</f>
        <v>0.99999999999999989</v>
      </c>
      <c r="I6" s="185">
        <f>SUM(G6:G10)</f>
        <v>0.99999999999999989</v>
      </c>
      <c r="J6" s="162">
        <v>0</v>
      </c>
      <c r="K6" s="185">
        <v>0</v>
      </c>
      <c r="L6" s="162">
        <v>0</v>
      </c>
      <c r="M6" s="185">
        <v>0</v>
      </c>
      <c r="N6" s="162">
        <v>0</v>
      </c>
      <c r="O6" s="185">
        <v>0</v>
      </c>
      <c r="P6" s="180">
        <f>+I6</f>
        <v>0.99999999999999989</v>
      </c>
    </row>
    <row r="7" spans="1:18" ht="65" x14ac:dyDescent="0.35">
      <c r="A7" s="167"/>
      <c r="B7" s="174"/>
      <c r="C7" s="49" t="s">
        <v>155</v>
      </c>
      <c r="D7" s="50">
        <v>43511</v>
      </c>
      <c r="E7" s="50">
        <v>43554</v>
      </c>
      <c r="F7" s="85">
        <v>0.4</v>
      </c>
      <c r="G7" s="76">
        <v>0.4</v>
      </c>
      <c r="H7" s="163"/>
      <c r="I7" s="186"/>
      <c r="J7" s="163"/>
      <c r="K7" s="186"/>
      <c r="L7" s="163"/>
      <c r="M7" s="186"/>
      <c r="N7" s="163"/>
      <c r="O7" s="186"/>
      <c r="P7" s="181"/>
    </row>
    <row r="8" spans="1:18" ht="26" x14ac:dyDescent="0.35">
      <c r="A8" s="167"/>
      <c r="B8" s="174"/>
      <c r="C8" s="49" t="s">
        <v>108</v>
      </c>
      <c r="D8" s="50">
        <v>43556</v>
      </c>
      <c r="E8" s="50">
        <v>43560</v>
      </c>
      <c r="F8" s="85">
        <v>0.1</v>
      </c>
      <c r="G8" s="76">
        <v>0.1</v>
      </c>
      <c r="H8" s="163"/>
      <c r="I8" s="186"/>
      <c r="J8" s="163"/>
      <c r="K8" s="186"/>
      <c r="L8" s="163"/>
      <c r="M8" s="186"/>
      <c r="N8" s="163"/>
      <c r="O8" s="186"/>
      <c r="P8" s="181"/>
    </row>
    <row r="9" spans="1:18" ht="26" x14ac:dyDescent="0.35">
      <c r="A9" s="167"/>
      <c r="B9" s="174"/>
      <c r="C9" s="49" t="s">
        <v>100</v>
      </c>
      <c r="D9" s="50">
        <v>43563</v>
      </c>
      <c r="E9" s="50">
        <v>43582</v>
      </c>
      <c r="F9" s="85">
        <v>0.1</v>
      </c>
      <c r="G9" s="76">
        <v>0.1</v>
      </c>
      <c r="H9" s="163"/>
      <c r="I9" s="186"/>
      <c r="J9" s="163"/>
      <c r="K9" s="186"/>
      <c r="L9" s="163"/>
      <c r="M9" s="186"/>
      <c r="N9" s="163"/>
      <c r="O9" s="186"/>
      <c r="P9" s="181"/>
    </row>
    <row r="10" spans="1:18" ht="39" customHeight="1" x14ac:dyDescent="0.35">
      <c r="A10" s="167"/>
      <c r="B10" s="174"/>
      <c r="C10" s="49" t="s">
        <v>92</v>
      </c>
      <c r="D10" s="50">
        <v>43584</v>
      </c>
      <c r="E10" s="50">
        <v>43585</v>
      </c>
      <c r="F10" s="85">
        <v>0.1</v>
      </c>
      <c r="G10" s="76">
        <v>0.1</v>
      </c>
      <c r="H10" s="164"/>
      <c r="I10" s="187"/>
      <c r="J10" s="164"/>
      <c r="K10" s="187"/>
      <c r="L10" s="164"/>
      <c r="M10" s="187"/>
      <c r="N10" s="164"/>
      <c r="O10" s="187"/>
      <c r="P10" s="182"/>
    </row>
    <row r="11" spans="1:18" ht="39" x14ac:dyDescent="0.35">
      <c r="A11" s="168" t="s">
        <v>104</v>
      </c>
      <c r="B11" s="171" t="s">
        <v>93</v>
      </c>
      <c r="C11" s="49" t="s">
        <v>152</v>
      </c>
      <c r="D11" s="52">
        <v>43524</v>
      </c>
      <c r="E11" s="52">
        <v>44129</v>
      </c>
      <c r="F11" s="85">
        <v>0.3</v>
      </c>
      <c r="G11" s="77" t="s">
        <v>162</v>
      </c>
      <c r="H11" s="162">
        <f>+F12</f>
        <v>0.1</v>
      </c>
      <c r="I11" s="194">
        <f>+G12</f>
        <v>0.1</v>
      </c>
      <c r="J11" s="162">
        <f>+F13+F14+F15</f>
        <v>0.45000000000000007</v>
      </c>
      <c r="K11" s="197">
        <v>0</v>
      </c>
      <c r="L11" s="162">
        <f>+F16</f>
        <v>0.15</v>
      </c>
      <c r="M11" s="185">
        <v>0</v>
      </c>
      <c r="N11" s="162">
        <f>+F11</f>
        <v>0.3</v>
      </c>
      <c r="O11" s="197">
        <v>0</v>
      </c>
      <c r="P11" s="180">
        <f>+I11</f>
        <v>0.1</v>
      </c>
    </row>
    <row r="12" spans="1:18" ht="65" x14ac:dyDescent="0.35">
      <c r="A12" s="169"/>
      <c r="B12" s="172"/>
      <c r="C12" s="49" t="s">
        <v>146</v>
      </c>
      <c r="D12" s="50">
        <v>43557</v>
      </c>
      <c r="E12" s="50">
        <v>43606</v>
      </c>
      <c r="F12" s="85">
        <v>0.1</v>
      </c>
      <c r="G12" s="76">
        <v>0.1</v>
      </c>
      <c r="H12" s="163"/>
      <c r="I12" s="195"/>
      <c r="J12" s="163"/>
      <c r="K12" s="198"/>
      <c r="L12" s="163"/>
      <c r="M12" s="186"/>
      <c r="N12" s="163"/>
      <c r="O12" s="198"/>
      <c r="P12" s="181"/>
    </row>
    <row r="13" spans="1:18" ht="26" x14ac:dyDescent="0.35">
      <c r="A13" s="169"/>
      <c r="B13" s="172"/>
      <c r="C13" s="49" t="s">
        <v>98</v>
      </c>
      <c r="D13" s="52">
        <v>43586</v>
      </c>
      <c r="E13" s="52">
        <v>43615</v>
      </c>
      <c r="F13" s="85">
        <v>0.1</v>
      </c>
      <c r="G13" s="77" t="s">
        <v>162</v>
      </c>
      <c r="H13" s="163"/>
      <c r="I13" s="195"/>
      <c r="J13" s="163"/>
      <c r="K13" s="198"/>
      <c r="L13" s="163"/>
      <c r="M13" s="186"/>
      <c r="N13" s="163"/>
      <c r="O13" s="198"/>
      <c r="P13" s="181"/>
    </row>
    <row r="14" spans="1:18" ht="39" x14ac:dyDescent="0.35">
      <c r="A14" s="169"/>
      <c r="B14" s="172"/>
      <c r="C14" s="49" t="s">
        <v>99</v>
      </c>
      <c r="D14" s="52">
        <v>43586</v>
      </c>
      <c r="E14" s="52">
        <v>43615</v>
      </c>
      <c r="F14" s="85">
        <v>0.2</v>
      </c>
      <c r="G14" s="77" t="s">
        <v>162</v>
      </c>
      <c r="H14" s="163"/>
      <c r="I14" s="195"/>
      <c r="J14" s="163"/>
      <c r="K14" s="198"/>
      <c r="L14" s="163"/>
      <c r="M14" s="186"/>
      <c r="N14" s="163"/>
      <c r="O14" s="198"/>
      <c r="P14" s="181"/>
      <c r="R14" s="17"/>
    </row>
    <row r="15" spans="1:18" ht="52" x14ac:dyDescent="0.35">
      <c r="A15" s="169"/>
      <c r="B15" s="172"/>
      <c r="C15" s="49" t="s">
        <v>138</v>
      </c>
      <c r="D15" s="52">
        <v>43620</v>
      </c>
      <c r="E15" s="52">
        <v>43645</v>
      </c>
      <c r="F15" s="85">
        <v>0.15</v>
      </c>
      <c r="G15" s="77" t="s">
        <v>162</v>
      </c>
      <c r="H15" s="163"/>
      <c r="I15" s="195"/>
      <c r="J15" s="163"/>
      <c r="K15" s="198"/>
      <c r="L15" s="163"/>
      <c r="M15" s="186"/>
      <c r="N15" s="163"/>
      <c r="O15" s="198"/>
      <c r="P15" s="181"/>
    </row>
    <row r="16" spans="1:18" ht="52" x14ac:dyDescent="0.35">
      <c r="A16" s="170"/>
      <c r="B16" s="173"/>
      <c r="C16" s="49" t="s">
        <v>124</v>
      </c>
      <c r="D16" s="52">
        <v>43497</v>
      </c>
      <c r="E16" s="52">
        <v>44165</v>
      </c>
      <c r="F16" s="85">
        <v>0.15</v>
      </c>
      <c r="G16" s="77" t="s">
        <v>162</v>
      </c>
      <c r="H16" s="164"/>
      <c r="I16" s="196"/>
      <c r="J16" s="164"/>
      <c r="K16" s="199"/>
      <c r="L16" s="164"/>
      <c r="M16" s="187"/>
      <c r="N16" s="164"/>
      <c r="O16" s="199"/>
      <c r="P16" s="182"/>
    </row>
    <row r="17" spans="1:16" ht="39" x14ac:dyDescent="0.35">
      <c r="A17" s="167" t="s">
        <v>144</v>
      </c>
      <c r="B17" s="174" t="s">
        <v>156</v>
      </c>
      <c r="C17" s="49" t="s">
        <v>109</v>
      </c>
      <c r="D17" s="50">
        <v>43497</v>
      </c>
      <c r="E17" s="50">
        <v>43554</v>
      </c>
      <c r="F17" s="85">
        <v>0.35</v>
      </c>
      <c r="G17" s="76">
        <v>0.35</v>
      </c>
      <c r="H17" s="162">
        <f>+F17</f>
        <v>0.35</v>
      </c>
      <c r="I17" s="185">
        <f>+G17</f>
        <v>0.35</v>
      </c>
      <c r="J17" s="162">
        <f>+F18</f>
        <v>0.35</v>
      </c>
      <c r="K17" s="185"/>
      <c r="L17" s="162">
        <f>+F19</f>
        <v>0.3</v>
      </c>
      <c r="M17" s="79"/>
      <c r="N17" s="80"/>
      <c r="O17" s="185"/>
      <c r="P17" s="180">
        <f>+I17</f>
        <v>0.35</v>
      </c>
    </row>
    <row r="18" spans="1:16" ht="52" x14ac:dyDescent="0.35">
      <c r="A18" s="167"/>
      <c r="B18" s="174"/>
      <c r="C18" s="53" t="s">
        <v>134</v>
      </c>
      <c r="D18" s="52">
        <v>43556</v>
      </c>
      <c r="E18" s="52">
        <v>43676</v>
      </c>
      <c r="F18" s="85">
        <v>0.35</v>
      </c>
      <c r="G18" s="77" t="s">
        <v>162</v>
      </c>
      <c r="H18" s="163"/>
      <c r="I18" s="186"/>
      <c r="J18" s="163"/>
      <c r="K18" s="186"/>
      <c r="L18" s="163"/>
      <c r="M18" s="81"/>
      <c r="N18" s="82">
        <v>0</v>
      </c>
      <c r="O18" s="186"/>
      <c r="P18" s="181"/>
    </row>
    <row r="19" spans="1:16" ht="39" x14ac:dyDescent="0.35">
      <c r="A19" s="167"/>
      <c r="B19" s="174"/>
      <c r="C19" s="49" t="s">
        <v>136</v>
      </c>
      <c r="D19" s="52">
        <v>43435</v>
      </c>
      <c r="E19" s="52">
        <v>43465</v>
      </c>
      <c r="F19" s="85">
        <v>0.3</v>
      </c>
      <c r="G19" s="77" t="s">
        <v>162</v>
      </c>
      <c r="H19" s="164"/>
      <c r="I19" s="187"/>
      <c r="J19" s="164"/>
      <c r="K19" s="187"/>
      <c r="L19" s="164"/>
      <c r="M19" s="83"/>
      <c r="N19" s="84"/>
      <c r="O19" s="187"/>
      <c r="P19" s="182"/>
    </row>
    <row r="20" spans="1:16" ht="26" x14ac:dyDescent="0.35">
      <c r="A20" s="167" t="s">
        <v>151</v>
      </c>
      <c r="B20" s="174" t="s">
        <v>157</v>
      </c>
      <c r="C20" s="54" t="s">
        <v>147</v>
      </c>
      <c r="D20" s="55">
        <v>43617</v>
      </c>
      <c r="E20" s="55">
        <v>43676</v>
      </c>
      <c r="F20" s="85">
        <v>0.15</v>
      </c>
      <c r="G20" s="77" t="s">
        <v>162</v>
      </c>
      <c r="H20" s="162">
        <v>0</v>
      </c>
      <c r="I20" s="185">
        <v>0</v>
      </c>
      <c r="J20" s="162">
        <f>+F20+F21+F23</f>
        <v>0.65</v>
      </c>
      <c r="K20" s="185"/>
      <c r="L20" s="162">
        <v>0</v>
      </c>
      <c r="M20" s="79"/>
      <c r="N20" s="162">
        <f>+F22</f>
        <v>0.35</v>
      </c>
      <c r="O20" s="185"/>
      <c r="P20" s="177"/>
    </row>
    <row r="21" spans="1:16" ht="39" x14ac:dyDescent="0.35">
      <c r="A21" s="167"/>
      <c r="B21" s="174"/>
      <c r="C21" s="53" t="s">
        <v>110</v>
      </c>
      <c r="D21" s="52">
        <v>43678</v>
      </c>
      <c r="E21" s="52">
        <v>43724</v>
      </c>
      <c r="F21" s="85">
        <v>0.35</v>
      </c>
      <c r="G21" s="77" t="s">
        <v>162</v>
      </c>
      <c r="H21" s="163"/>
      <c r="I21" s="186"/>
      <c r="J21" s="163"/>
      <c r="K21" s="186"/>
      <c r="L21" s="163"/>
      <c r="M21" s="81"/>
      <c r="N21" s="163"/>
      <c r="O21" s="186"/>
      <c r="P21" s="178"/>
    </row>
    <row r="22" spans="1:16" ht="39" x14ac:dyDescent="0.35">
      <c r="A22" s="167"/>
      <c r="B22" s="174"/>
      <c r="C22" s="53" t="s">
        <v>148</v>
      </c>
      <c r="D22" s="52">
        <v>43739</v>
      </c>
      <c r="E22" s="52">
        <v>44136</v>
      </c>
      <c r="F22" s="85">
        <v>0.35</v>
      </c>
      <c r="G22" s="77" t="s">
        <v>162</v>
      </c>
      <c r="H22" s="163"/>
      <c r="I22" s="186"/>
      <c r="J22" s="163"/>
      <c r="K22" s="186"/>
      <c r="L22" s="163"/>
      <c r="M22" s="81"/>
      <c r="N22" s="163"/>
      <c r="O22" s="186"/>
      <c r="P22" s="178"/>
    </row>
    <row r="23" spans="1:16" ht="26" x14ac:dyDescent="0.35">
      <c r="A23" s="167"/>
      <c r="B23" s="174"/>
      <c r="C23" s="53" t="s">
        <v>149</v>
      </c>
      <c r="D23" s="52">
        <v>43678</v>
      </c>
      <c r="E23" s="52">
        <v>43724</v>
      </c>
      <c r="F23" s="85">
        <v>0.15</v>
      </c>
      <c r="G23" s="77" t="s">
        <v>162</v>
      </c>
      <c r="H23" s="164"/>
      <c r="I23" s="187"/>
      <c r="J23" s="164"/>
      <c r="K23" s="187"/>
      <c r="L23" s="164"/>
      <c r="M23" s="83"/>
      <c r="N23" s="164"/>
      <c r="O23" s="187"/>
      <c r="P23" s="179"/>
    </row>
    <row r="24" spans="1:16" ht="26" x14ac:dyDescent="0.35">
      <c r="A24" s="167" t="s">
        <v>86</v>
      </c>
      <c r="B24" s="174" t="s">
        <v>130</v>
      </c>
      <c r="C24" s="49" t="s">
        <v>119</v>
      </c>
      <c r="D24" s="52">
        <v>43524</v>
      </c>
      <c r="E24" s="52">
        <v>43616</v>
      </c>
      <c r="F24" s="85">
        <v>0.1</v>
      </c>
      <c r="G24" s="77" t="s">
        <v>162</v>
      </c>
      <c r="H24" s="162">
        <v>0</v>
      </c>
      <c r="I24" s="185">
        <v>0</v>
      </c>
      <c r="J24" s="162">
        <f>+F24+F26</f>
        <v>0.2</v>
      </c>
      <c r="K24" s="185"/>
      <c r="L24" s="162">
        <f>+F25+F27+F28</f>
        <v>0.4</v>
      </c>
      <c r="M24" s="79"/>
      <c r="N24" s="162">
        <f>+F29+F30+F31+F32</f>
        <v>0.4</v>
      </c>
      <c r="O24" s="185"/>
      <c r="P24" s="180"/>
    </row>
    <row r="25" spans="1:16" ht="26" x14ac:dyDescent="0.35">
      <c r="A25" s="167"/>
      <c r="B25" s="174"/>
      <c r="C25" s="49" t="s">
        <v>96</v>
      </c>
      <c r="D25" s="52">
        <v>43524</v>
      </c>
      <c r="E25" s="52">
        <v>43830</v>
      </c>
      <c r="F25" s="85">
        <v>0.15</v>
      </c>
      <c r="G25" s="77" t="s">
        <v>162</v>
      </c>
      <c r="H25" s="163"/>
      <c r="I25" s="186"/>
      <c r="J25" s="163"/>
      <c r="K25" s="186"/>
      <c r="L25" s="163"/>
      <c r="M25" s="81"/>
      <c r="N25" s="163"/>
      <c r="O25" s="186"/>
      <c r="P25" s="181"/>
    </row>
    <row r="26" spans="1:16" ht="26" x14ac:dyDescent="0.35">
      <c r="A26" s="167"/>
      <c r="B26" s="174"/>
      <c r="C26" s="49" t="s">
        <v>145</v>
      </c>
      <c r="D26" s="52">
        <v>43619</v>
      </c>
      <c r="E26" s="52">
        <v>43677</v>
      </c>
      <c r="F26" s="85">
        <v>0.1</v>
      </c>
      <c r="G26" s="78" t="s">
        <v>162</v>
      </c>
      <c r="H26" s="163"/>
      <c r="I26" s="186"/>
      <c r="J26" s="163"/>
      <c r="K26" s="186"/>
      <c r="L26" s="163"/>
      <c r="M26" s="81"/>
      <c r="N26" s="163"/>
      <c r="O26" s="186"/>
      <c r="P26" s="181"/>
    </row>
    <row r="27" spans="1:16" ht="39" x14ac:dyDescent="0.35">
      <c r="A27" s="167"/>
      <c r="B27" s="174"/>
      <c r="C27" s="49" t="s">
        <v>89</v>
      </c>
      <c r="D27" s="52">
        <v>43862</v>
      </c>
      <c r="E27" s="52">
        <v>43891</v>
      </c>
      <c r="F27" s="85">
        <v>0.1</v>
      </c>
      <c r="G27" s="77" t="s">
        <v>162</v>
      </c>
      <c r="H27" s="163"/>
      <c r="I27" s="186"/>
      <c r="J27" s="163"/>
      <c r="K27" s="186"/>
      <c r="L27" s="163"/>
      <c r="M27" s="81"/>
      <c r="N27" s="163"/>
      <c r="O27" s="186"/>
      <c r="P27" s="181"/>
    </row>
    <row r="28" spans="1:16" ht="26" x14ac:dyDescent="0.35">
      <c r="A28" s="167"/>
      <c r="B28" s="174"/>
      <c r="C28" s="49" t="s">
        <v>94</v>
      </c>
      <c r="D28" s="52">
        <v>43862</v>
      </c>
      <c r="E28" s="52">
        <v>43922</v>
      </c>
      <c r="F28" s="85">
        <v>0.15</v>
      </c>
      <c r="G28" s="77" t="s">
        <v>162</v>
      </c>
      <c r="H28" s="163"/>
      <c r="I28" s="186"/>
      <c r="J28" s="163"/>
      <c r="K28" s="186"/>
      <c r="L28" s="163"/>
      <c r="M28" s="81"/>
      <c r="N28" s="163"/>
      <c r="O28" s="186"/>
      <c r="P28" s="181"/>
    </row>
    <row r="29" spans="1:16" ht="26" x14ac:dyDescent="0.35">
      <c r="A29" s="167"/>
      <c r="B29" s="174"/>
      <c r="C29" s="53" t="s">
        <v>87</v>
      </c>
      <c r="D29" s="52">
        <v>43929</v>
      </c>
      <c r="E29" s="52">
        <v>43982</v>
      </c>
      <c r="F29" s="85">
        <v>0.1</v>
      </c>
      <c r="G29" s="78" t="s">
        <v>162</v>
      </c>
      <c r="H29" s="163"/>
      <c r="I29" s="186"/>
      <c r="J29" s="163"/>
      <c r="K29" s="186"/>
      <c r="L29" s="163"/>
      <c r="M29" s="81"/>
      <c r="N29" s="163"/>
      <c r="O29" s="186"/>
      <c r="P29" s="181"/>
    </row>
    <row r="30" spans="1:16" ht="26" x14ac:dyDescent="0.35">
      <c r="A30" s="167"/>
      <c r="B30" s="174"/>
      <c r="C30" s="49" t="s">
        <v>102</v>
      </c>
      <c r="D30" s="52">
        <v>43986</v>
      </c>
      <c r="E30" s="52">
        <v>44074</v>
      </c>
      <c r="F30" s="85">
        <v>0.15</v>
      </c>
      <c r="G30" s="78" t="s">
        <v>162</v>
      </c>
      <c r="H30" s="163"/>
      <c r="I30" s="186"/>
      <c r="J30" s="163"/>
      <c r="K30" s="186"/>
      <c r="L30" s="163"/>
      <c r="M30" s="81"/>
      <c r="N30" s="163"/>
      <c r="O30" s="186"/>
      <c r="P30" s="181"/>
    </row>
    <row r="31" spans="1:16" ht="26" x14ac:dyDescent="0.35">
      <c r="A31" s="167"/>
      <c r="B31" s="174"/>
      <c r="C31" s="49" t="s">
        <v>115</v>
      </c>
      <c r="D31" s="52">
        <v>44076</v>
      </c>
      <c r="E31" s="52">
        <v>44087</v>
      </c>
      <c r="F31" s="85">
        <v>0.05</v>
      </c>
      <c r="G31" s="78" t="s">
        <v>162</v>
      </c>
      <c r="H31" s="163"/>
      <c r="I31" s="186"/>
      <c r="J31" s="163"/>
      <c r="K31" s="186"/>
      <c r="L31" s="163"/>
      <c r="M31" s="81"/>
      <c r="N31" s="163"/>
      <c r="O31" s="186"/>
      <c r="P31" s="181"/>
    </row>
    <row r="32" spans="1:16" ht="26" x14ac:dyDescent="0.35">
      <c r="A32" s="167"/>
      <c r="B32" s="174"/>
      <c r="C32" s="49" t="s">
        <v>103</v>
      </c>
      <c r="D32" s="52">
        <v>44090</v>
      </c>
      <c r="E32" s="52">
        <v>44129</v>
      </c>
      <c r="F32" s="85">
        <v>0.1</v>
      </c>
      <c r="G32" s="78" t="s">
        <v>162</v>
      </c>
      <c r="H32" s="164"/>
      <c r="I32" s="187"/>
      <c r="J32" s="164"/>
      <c r="K32" s="187"/>
      <c r="L32" s="164"/>
      <c r="M32" s="83"/>
      <c r="N32" s="164"/>
      <c r="O32" s="187"/>
      <c r="P32" s="182"/>
    </row>
    <row r="33" spans="1:16" ht="50.5" customHeight="1" thickBot="1" x14ac:dyDescent="0.4">
      <c r="A33" s="160" t="s">
        <v>173</v>
      </c>
      <c r="B33" s="161"/>
      <c r="C33" s="161"/>
      <c r="D33" s="161"/>
      <c r="E33" s="161"/>
      <c r="F33" s="161"/>
      <c r="G33" s="161"/>
      <c r="H33" s="88">
        <f>AVERAGE(H6:H32)</f>
        <v>0.28999999999999992</v>
      </c>
      <c r="I33" s="87">
        <f t="shared" ref="I33:O33" si="0">AVERAGE(I6:I32)</f>
        <v>0.28999999999999992</v>
      </c>
      <c r="J33" s="88">
        <f t="shared" si="0"/>
        <v>0.33</v>
      </c>
      <c r="K33" s="87">
        <f t="shared" si="0"/>
        <v>0</v>
      </c>
      <c r="L33" s="88">
        <f t="shared" si="0"/>
        <v>0.16999999999999998</v>
      </c>
      <c r="M33" s="87">
        <f t="shared" si="0"/>
        <v>0</v>
      </c>
      <c r="N33" s="88">
        <f t="shared" si="0"/>
        <v>0.20999999999999996</v>
      </c>
      <c r="O33" s="87">
        <f t="shared" si="0"/>
        <v>0</v>
      </c>
      <c r="P33" s="86">
        <f>+I33</f>
        <v>0.28999999999999992</v>
      </c>
    </row>
    <row r="34" spans="1:16" x14ac:dyDescent="0.35">
      <c r="C34" s="61"/>
      <c r="D34" s="62"/>
      <c r="E34" s="13"/>
    </row>
    <row r="35" spans="1:16" x14ac:dyDescent="0.35">
      <c r="C35" s="175"/>
      <c r="D35" s="175"/>
      <c r="E35" s="176" t="s">
        <v>158</v>
      </c>
      <c r="F35" s="176"/>
      <c r="G35" s="73"/>
      <c r="H35" s="72"/>
      <c r="I35" s="72"/>
      <c r="J35" s="72"/>
      <c r="K35" s="72"/>
      <c r="L35" s="72"/>
      <c r="M35" s="72"/>
      <c r="N35" s="72"/>
      <c r="O35" s="72"/>
    </row>
    <row r="36" spans="1:16" x14ac:dyDescent="0.35">
      <c r="C36" s="61"/>
      <c r="D36" s="61"/>
      <c r="E36" s="58"/>
      <c r="F36" s="63" t="s">
        <v>159</v>
      </c>
      <c r="G36" s="75"/>
      <c r="H36" s="75"/>
      <c r="I36" s="75"/>
      <c r="J36" s="75"/>
      <c r="K36" s="75"/>
      <c r="L36" s="75"/>
      <c r="M36" s="75"/>
      <c r="N36" s="75"/>
      <c r="O36" s="75"/>
    </row>
    <row r="37" spans="1:16" x14ac:dyDescent="0.35">
      <c r="C37" s="61"/>
      <c r="D37" s="61"/>
      <c r="E37" s="59"/>
      <c r="F37" s="63" t="s">
        <v>161</v>
      </c>
      <c r="G37" s="75"/>
      <c r="H37" s="75"/>
      <c r="I37" s="75"/>
      <c r="J37" s="75"/>
      <c r="K37" s="75"/>
      <c r="L37" s="75"/>
      <c r="M37" s="75"/>
      <c r="N37" s="75"/>
      <c r="O37" s="75"/>
    </row>
    <row r="38" spans="1:16" x14ac:dyDescent="0.35">
      <c r="C38" s="61"/>
      <c r="D38" s="61"/>
      <c r="E38" s="60"/>
      <c r="F38" s="63" t="s">
        <v>160</v>
      </c>
      <c r="G38" s="75"/>
      <c r="H38" s="75"/>
      <c r="I38" s="75"/>
      <c r="J38" s="75"/>
      <c r="K38" s="75"/>
      <c r="L38" s="75"/>
      <c r="M38" s="75"/>
      <c r="N38" s="75"/>
      <c r="O38" s="75"/>
    </row>
    <row r="39" spans="1:16" x14ac:dyDescent="0.35">
      <c r="D39" s="3"/>
      <c r="E39" s="3"/>
    </row>
  </sheetData>
  <mergeCells count="64">
    <mergeCell ref="O24:O32"/>
    <mergeCell ref="I6:I10"/>
    <mergeCell ref="J11:J16"/>
    <mergeCell ref="I17:I19"/>
    <mergeCell ref="I20:I23"/>
    <mergeCell ref="I24:I32"/>
    <mergeCell ref="J6:J10"/>
    <mergeCell ref="J17:J19"/>
    <mergeCell ref="J20:J23"/>
    <mergeCell ref="J24:J32"/>
    <mergeCell ref="M6:M10"/>
    <mergeCell ref="K6:K10"/>
    <mergeCell ref="K11:K16"/>
    <mergeCell ref="M11:M16"/>
    <mergeCell ref="O11:O16"/>
    <mergeCell ref="N20:N23"/>
    <mergeCell ref="P6:P10"/>
    <mergeCell ref="B6:B10"/>
    <mergeCell ref="P11:P16"/>
    <mergeCell ref="P17:P19"/>
    <mergeCell ref="N6:N10"/>
    <mergeCell ref="O6:O10"/>
    <mergeCell ref="H6:H10"/>
    <mergeCell ref="L6:L10"/>
    <mergeCell ref="H11:H16"/>
    <mergeCell ref="L11:L16"/>
    <mergeCell ref="N11:N16"/>
    <mergeCell ref="I11:I16"/>
    <mergeCell ref="B2:P2"/>
    <mergeCell ref="C4:C5"/>
    <mergeCell ref="F4:F5"/>
    <mergeCell ref="P4:P5"/>
    <mergeCell ref="B4:B5"/>
    <mergeCell ref="H4:K4"/>
    <mergeCell ref="L4:O4"/>
    <mergeCell ref="G4:G5"/>
    <mergeCell ref="C35:D35"/>
    <mergeCell ref="E35:F35"/>
    <mergeCell ref="P20:P23"/>
    <mergeCell ref="P24:P32"/>
    <mergeCell ref="D4:E4"/>
    <mergeCell ref="H17:H19"/>
    <mergeCell ref="K17:K19"/>
    <mergeCell ref="L17:L19"/>
    <mergeCell ref="O17:O19"/>
    <mergeCell ref="H20:H23"/>
    <mergeCell ref="K20:K23"/>
    <mergeCell ref="L20:L23"/>
    <mergeCell ref="O20:O23"/>
    <mergeCell ref="H24:H32"/>
    <mergeCell ref="K24:K32"/>
    <mergeCell ref="L24:L32"/>
    <mergeCell ref="A33:G33"/>
    <mergeCell ref="N24:N32"/>
    <mergeCell ref="A4:A5"/>
    <mergeCell ref="A6:A10"/>
    <mergeCell ref="A11:A16"/>
    <mergeCell ref="A17:A19"/>
    <mergeCell ref="A20:A23"/>
    <mergeCell ref="A24:A32"/>
    <mergeCell ref="B11:B16"/>
    <mergeCell ref="B17:B19"/>
    <mergeCell ref="B20:B23"/>
    <mergeCell ref="B24:B32"/>
  </mergeCells>
  <conditionalFormatting sqref="P11 P17 P20 P24">
    <cfRule type="cellIs" dxfId="2" priority="8" operator="greaterThan">
      <formula>1</formula>
    </cfRule>
  </conditionalFormatting>
  <conditionalFormatting sqref="P6">
    <cfRule type="cellIs" dxfId="1" priority="6" operator="greaterThan">
      <formula>1</formula>
    </cfRule>
  </conditionalFormatting>
  <conditionalFormatting sqref="G6:G32">
    <cfRule type="cellIs" dxfId="0" priority="3" operator="greaterThan">
      <formula>1</formula>
    </cfRule>
  </conditionalFormatting>
  <dataValidations count="2">
    <dataValidation allowBlank="1" showInputMessage="1" showErrorMessage="1" promptTitle="Validación" prompt="El porcentaje no debe exceder el 100%" sqref="P6 P20 P17 P11 P24 G6:G32" xr:uid="{00000000-0002-0000-0100-000000000000}"/>
    <dataValidation type="date" allowBlank="1" showInputMessage="1" showErrorMessage="1" promptTitle="Validación" prompt="formato DD/MM/AA" sqref="D6:E32" xr:uid="{00000000-0002-0000-0100-000001000000}">
      <formula1>36526</formula1>
      <formula2>47829</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7"/>
  <sheetViews>
    <sheetView topLeftCell="A10" workbookViewId="0">
      <selection activeCell="B15" sqref="B15"/>
    </sheetView>
  </sheetViews>
  <sheetFormatPr baseColWidth="10" defaultColWidth="11.453125" defaultRowHeight="14.5" x14ac:dyDescent="0.35"/>
  <cols>
    <col min="1" max="1" width="11.453125" style="17"/>
    <col min="2" max="2" width="25.453125" style="16" bestFit="1" customWidth="1"/>
    <col min="3" max="3" width="58.453125" style="17" bestFit="1" customWidth="1"/>
    <col min="4" max="16384" width="11.453125" style="17"/>
  </cols>
  <sheetData>
    <row r="1" spans="2:3" ht="15.75" customHeight="1" x14ac:dyDescent="0.35"/>
    <row r="2" spans="2:3" ht="43.5" x14ac:dyDescent="0.35">
      <c r="B2" s="18" t="s">
        <v>68</v>
      </c>
      <c r="C2" s="19" t="s">
        <v>69</v>
      </c>
    </row>
    <row r="3" spans="2:3" x14ac:dyDescent="0.35">
      <c r="B3" s="20"/>
      <c r="C3" s="20"/>
    </row>
    <row r="4" spans="2:3" x14ac:dyDescent="0.35">
      <c r="B4" s="204" t="s">
        <v>70</v>
      </c>
      <c r="C4" s="204"/>
    </row>
    <row r="5" spans="2:3" ht="29" x14ac:dyDescent="0.35">
      <c r="B5" s="18" t="s">
        <v>52</v>
      </c>
      <c r="C5" s="19" t="s">
        <v>71</v>
      </c>
    </row>
    <row r="6" spans="2:3" ht="29" x14ac:dyDescent="0.35">
      <c r="B6" s="18" t="s">
        <v>53</v>
      </c>
      <c r="C6" s="19" t="s">
        <v>72</v>
      </c>
    </row>
    <row r="7" spans="2:3" ht="43.5" x14ac:dyDescent="0.35">
      <c r="B7" s="18" t="s">
        <v>54</v>
      </c>
      <c r="C7" s="19" t="s">
        <v>73</v>
      </c>
    </row>
    <row r="8" spans="2:3" ht="29" x14ac:dyDescent="0.35">
      <c r="B8" s="18" t="s">
        <v>55</v>
      </c>
      <c r="C8" s="19" t="s">
        <v>50</v>
      </c>
    </row>
    <row r="9" spans="2:3" ht="87" x14ac:dyDescent="0.35">
      <c r="B9" s="18" t="s">
        <v>56</v>
      </c>
      <c r="C9" s="19" t="s">
        <v>74</v>
      </c>
    </row>
    <row r="10" spans="2:3" ht="29" x14ac:dyDescent="0.35">
      <c r="B10" s="18" t="s">
        <v>57</v>
      </c>
      <c r="C10" s="19" t="s">
        <v>58</v>
      </c>
    </row>
    <row r="11" spans="2:3" ht="29" x14ac:dyDescent="0.35">
      <c r="B11" s="18" t="s">
        <v>59</v>
      </c>
      <c r="C11" s="19" t="s">
        <v>60</v>
      </c>
    </row>
    <row r="12" spans="2:3" ht="29" x14ac:dyDescent="0.35">
      <c r="B12" s="18" t="s">
        <v>61</v>
      </c>
      <c r="C12" s="21" t="s">
        <v>62</v>
      </c>
    </row>
    <row r="13" spans="2:3" ht="43.5" x14ac:dyDescent="0.35">
      <c r="B13" s="18" t="s">
        <v>63</v>
      </c>
      <c r="C13" s="19" t="s">
        <v>64</v>
      </c>
    </row>
    <row r="14" spans="2:3" x14ac:dyDescent="0.35">
      <c r="B14" s="18" t="s">
        <v>65</v>
      </c>
      <c r="C14" s="21" t="s">
        <v>66</v>
      </c>
    </row>
    <row r="15" spans="2:3" ht="43.5" x14ac:dyDescent="0.35">
      <c r="B15" s="18" t="s">
        <v>67</v>
      </c>
      <c r="C15" s="19" t="s">
        <v>76</v>
      </c>
    </row>
    <row r="16" spans="2:3" ht="64.5" customHeight="1" x14ac:dyDescent="0.35">
      <c r="B16" s="200" t="s">
        <v>77</v>
      </c>
      <c r="C16" s="201"/>
    </row>
    <row r="17" spans="2:3" ht="64.5" customHeight="1" x14ac:dyDescent="0.35">
      <c r="B17" s="202"/>
      <c r="C17" s="203"/>
    </row>
  </sheetData>
  <mergeCells count="2">
    <mergeCell ref="B16:C17"/>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lanes de Mejoramiento" ma:contentTypeID="0x010100F2576352EF1E2047810718AA502A502B070300FE3DD44710335648BC78B85B67CC793B" ma:contentTypeVersion="6" ma:contentTypeDescription="" ma:contentTypeScope="" ma:versionID="d07b9b4260b599cd2ecd17e129bdcf32">
  <xsd:schema xmlns:xsd="http://www.w3.org/2001/XMLSchema" xmlns:xs="http://www.w3.org/2001/XMLSchema" xmlns:p="http://schemas.microsoft.com/office/2006/metadata/properties" xmlns:ns2="3bfbf733-a6c3-488d-a481-abc1b690c7db" xmlns:ns3="4a4eab4e-f348-42bc-ba48-1846a2eca602" targetNamespace="http://schemas.microsoft.com/office/2006/metadata/properties" ma:root="true" ma:fieldsID="ca0c33dbbe7324176f2d27468bb98d69" ns2:_="" ns3:_="">
    <xsd:import namespace="3bfbf733-a6c3-488d-a481-abc1b690c7db"/>
    <xsd:import namespace="4a4eab4e-f348-42bc-ba48-1846a2eca602"/>
    <xsd:element name="properties">
      <xsd:complexType>
        <xsd:sequence>
          <xsd:element name="documentManagement">
            <xsd:complexType>
              <xsd:all>
                <xsd:element ref="ns2:_dlc_DocId" minOccurs="0"/>
                <xsd:element ref="ns2:_dlc_DocIdUrl" minOccurs="0"/>
                <xsd:element ref="ns2:_dlc_DocIdPersistId" minOccurs="0"/>
                <xsd:element ref="ns2:Año" minOccurs="0"/>
                <xsd:element ref="ns2:TaxCatchAll" minOccurs="0"/>
                <xsd:element ref="ns2:TaxCatchAllLabel" minOccurs="0"/>
                <xsd:element ref="ns3:Tipo_x0020_de_x0020_plan" minOccurs="0"/>
                <xsd:element ref="ns3:Tipo_x0020_de_x0020_informaci_x00f3_n_x0020_documento_x0020_o_x0020_proceso"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ño" ma:index="11" nillable="true" ma:displayName="Año" ma:default="2021" ma:format="Dropdown" ma:internalName="A_x00f1_o">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restriction>
      </xsd:simpleType>
    </xsd:element>
    <xsd:element name="TaxCatchAll" ma:index="12" nillable="true" ma:displayName="Columna global de taxonomía" ma:hidden="true" ma:list="{6682e8e0-05c2-4d31-b076-6f2dc7a6ffaf}" ma:internalName="TaxCatchAll" ma:showField="CatchAllData" ma:web="3bfbf733-a6c3-488d-a481-abc1b690c7d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olumna global de taxonomía1" ma:hidden="true" ma:list="{6682e8e0-05c2-4d31-b076-6f2dc7a6ffaf}" ma:internalName="TaxCatchAllLabel" ma:readOnly="true" ma:showField="CatchAllDataLabel" ma:web="3bfbf733-a6c3-488d-a481-abc1b690c7d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4eab4e-f348-42bc-ba48-1846a2eca602" elementFormDefault="qualified">
    <xsd:import namespace="http://schemas.microsoft.com/office/2006/documentManagement/types"/>
    <xsd:import namespace="http://schemas.microsoft.com/office/infopath/2007/PartnerControls"/>
    <xsd:element name="Tipo_x0020_de_x0020_plan" ma:index="14" nillable="true" ma:displayName="Tipo de plan" ma:default="Plan de Mejoramiento archivístico" ma:internalName="Tipo_x0020_de_x0020_plan">
      <xsd:simpleType>
        <xsd:restriction base="dms:Text">
          <xsd:maxLength value="255"/>
        </xsd:restriction>
      </xsd:simpleType>
    </xsd:element>
    <xsd:element name="Tipo_x0020_de_x0020_informaci_x00f3_n_x0020_documento_x0020_o_x0020_proceso" ma:index="15" nillable="true" ma:displayName="Documento" ma:default="Plan de Mejoramiento archivístico" ma:internalName="Tipo_x0020_de_x0020_informaci_x00f3_n_x0020_documento_x0020_o_x0020_proces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bfbf733-a6c3-488d-a481-abc1b690c7db">
      <Value>45</Value>
    </TaxCatchAll>
    <Año xmlns="3bfbf733-a6c3-488d-a481-abc1b690c7db">2019</Año>
    <_dlc_DocId xmlns="3bfbf733-a6c3-488d-a481-abc1b690c7db">AVMXRNAJRR5T-476184920-181</_dlc_DocId>
    <_dlc_DocIdUrl xmlns="3bfbf733-a6c3-488d-a481-abc1b690c7db">
      <Url>https://www.ins.gov.co/Transparencia/_layouts/15/DocIdRedir.aspx?ID=AVMXRNAJRR5T-476184920-181</Url>
      <Description>AVMXRNAJRR5T-476184920-181</Description>
    </_dlc_DocIdUrl>
    <Tipo_x0020_de_x0020_plan xmlns="4a4eab4e-f348-42bc-ba48-1846a2eca602">Plan de Mejoramiento archivístico</Tipo_x0020_de_x0020_plan>
    <Tipo_x0020_de_x0020_informaci_x00f3_n_x0020_documento_x0020_o_x0020_proceso xmlns="4a4eab4e-f348-42bc-ba48-1846a2eca602">Plan de Mejoramiento archivístico</Tipo_x0020_de_x0020_informaci_x00f3_n_x0020_documento_x0020_o_x0020_proceso>
  </documentManagement>
</p:properties>
</file>

<file path=customXml/itemProps1.xml><?xml version="1.0" encoding="utf-8"?>
<ds:datastoreItem xmlns:ds="http://schemas.openxmlformats.org/officeDocument/2006/customXml" ds:itemID="{FB6CB11D-C9AB-4BFB-943F-9CE0B9A49CEE}"/>
</file>

<file path=customXml/itemProps2.xml><?xml version="1.0" encoding="utf-8"?>
<ds:datastoreItem xmlns:ds="http://schemas.openxmlformats.org/officeDocument/2006/customXml" ds:itemID="{157FE494-96B6-4DC8-B0D7-95C39F9CC941}"/>
</file>

<file path=customXml/itemProps3.xml><?xml version="1.0" encoding="utf-8"?>
<ds:datastoreItem xmlns:ds="http://schemas.openxmlformats.org/officeDocument/2006/customXml" ds:itemID="{8DA32325-77B0-4504-B97A-5191896C4461}"/>
</file>

<file path=customXml/itemProps4.xml><?xml version="1.0" encoding="utf-8"?>
<ds:datastoreItem xmlns:ds="http://schemas.openxmlformats.org/officeDocument/2006/customXml" ds:itemID="{05CE9047-0542-4536-8FE1-30574B4328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Nº 2 PMA</vt:lpstr>
      <vt:lpstr>CALIFICACION AVANCES OCI</vt:lpstr>
      <vt:lpstr>Instructivo PMA</vt:lpstr>
      <vt:lpstr>'SEGUIMIENTO Nº 2 PMA'!Títulos_a_imprimir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Norma Celis</cp:lastModifiedBy>
  <cp:lastPrinted>2016-07-13T19:48:44Z</cp:lastPrinted>
  <dcterms:created xsi:type="dcterms:W3CDTF">2016-07-06T19:37:36Z</dcterms:created>
  <dcterms:modified xsi:type="dcterms:W3CDTF">2020-07-29T18:07:08Z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0x010100F2576352EF1E2047810718AA502A502B070300FE3DD44710335648BC78B85B67CC793B</vt:lpwstr>
  </property>
  <property fmtid="{D5CDD505-2E9C-101B-9397-08002B2CF9AE}" pid="3" name="_dlc_DocIdItemGuid">
    <vt:lpwstr>7ea2b2ac-d97f-4170-84d7-16b33e7ac502</vt:lpwstr>
  </property>
</Properties>
</file>